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activeTab="9"/>
  </bookViews>
  <sheets>
    <sheet name="janeiro" sheetId="4" r:id="rId1"/>
    <sheet name="fevereiro" sheetId="2" r:id="rId2"/>
    <sheet name="março" sheetId="5" r:id="rId3"/>
    <sheet name="abril" sheetId="6" r:id="rId4"/>
    <sheet name="maio" sheetId="7" r:id="rId5"/>
    <sheet name="junho" sheetId="8" r:id="rId6"/>
    <sheet name="julho" sheetId="9" r:id="rId7"/>
    <sheet name="agosto" sheetId="10" r:id="rId8"/>
    <sheet name="setembro" sheetId="11" r:id="rId9"/>
    <sheet name="outubro" sheetId="12" r:id="rId10"/>
    <sheet name="Plan3" sheetId="3" r:id="rId11"/>
  </sheets>
  <calcPr calcId="145621" iterateDelta="1E-4"/>
</workbook>
</file>

<file path=xl/calcChain.xml><?xml version="1.0" encoding="utf-8"?>
<calcChain xmlns="http://schemas.openxmlformats.org/spreadsheetml/2006/main">
  <c r="C6" i="12" l="1"/>
  <c r="C47" i="10" l="1"/>
  <c r="C46" i="10"/>
  <c r="C43" i="10"/>
  <c r="C42" i="10"/>
  <c r="C41" i="10"/>
  <c r="C40" i="10"/>
  <c r="C39" i="10"/>
  <c r="C38" i="10"/>
  <c r="C37" i="10"/>
  <c r="C36" i="10"/>
  <c r="C34" i="10"/>
  <c r="C33" i="10"/>
  <c r="C20" i="9" l="1"/>
  <c r="C19" i="9"/>
  <c r="C18" i="9"/>
  <c r="C17" i="9"/>
  <c r="C16" i="9"/>
  <c r="C15" i="9"/>
  <c r="C13" i="9"/>
  <c r="C12" i="9"/>
  <c r="C11" i="9"/>
  <c r="C10" i="9"/>
  <c r="C7" i="9"/>
  <c r="C6" i="9"/>
  <c r="C5" i="9"/>
  <c r="C22" i="8" l="1"/>
  <c r="C21" i="8"/>
  <c r="C20" i="8"/>
  <c r="C19" i="8"/>
  <c r="C18" i="8"/>
  <c r="C17" i="8"/>
  <c r="C16" i="8"/>
  <c r="C15" i="8"/>
  <c r="C9" i="8"/>
  <c r="C8" i="8"/>
  <c r="C12" i="7" l="1"/>
  <c r="C10" i="7"/>
  <c r="C9" i="7"/>
  <c r="C6" i="7"/>
  <c r="C10" i="6" l="1"/>
  <c r="C15" i="2" l="1"/>
</calcChain>
</file>

<file path=xl/sharedStrings.xml><?xml version="1.0" encoding="utf-8"?>
<sst xmlns="http://schemas.openxmlformats.org/spreadsheetml/2006/main" count="495" uniqueCount="53">
  <si>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</si>
  <si>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</si>
  <si>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</si>
  <si>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</si>
  <si>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</si>
  <si>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</si>
  <si>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</si>
  <si>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</si>
  <si>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00.623.242/0001-31</t>
  </si>
  <si>
    <t>15.186.573/0001-29</t>
  </si>
  <si>
    <t>PRECATÓRIO</t>
  </si>
  <si>
    <t>JANEIRO / 2021</t>
  </si>
  <si>
    <t>05.536.426/0001-88</t>
  </si>
  <si>
    <t>FEVEREIRO / 2021</t>
  </si>
  <si>
    <t>61.069.050/0001-10</t>
  </si>
  <si>
    <t>64.852.114/0001-42</t>
  </si>
  <si>
    <t>71.485.056/0001-21</t>
  </si>
  <si>
    <t>07.447.720/001-49</t>
  </si>
  <si>
    <t>13.532.069/0001-08</t>
  </si>
  <si>
    <t>03.887.856/0001-19</t>
  </si>
  <si>
    <t>07.689.424/0001-54</t>
  </si>
  <si>
    <t>MARÇO / 2021</t>
  </si>
  <si>
    <t>ABRIL / 2021</t>
  </si>
  <si>
    <t>03.633.268/0001-59</t>
  </si>
  <si>
    <t>09.403.899/0001-68</t>
  </si>
  <si>
    <t>13.304.559/0001-57</t>
  </si>
  <si>
    <t>08.385.647/0001-90  -  09.206.894/0001-45</t>
  </si>
  <si>
    <t>01.820.688/0001-19</t>
  </si>
  <si>
    <t>08.294.531/0001-46</t>
  </si>
  <si>
    <t>09.185.894/0001-06</t>
  </si>
  <si>
    <t>09.627.870/0001-60</t>
  </si>
  <si>
    <t>MAIO / 2021</t>
  </si>
  <si>
    <t>JUNHO / 2021</t>
  </si>
  <si>
    <t>10.385.438/0001-99</t>
  </si>
  <si>
    <t>08.004.260/0001-47</t>
  </si>
  <si>
    <t>45.403.631/0002-70</t>
  </si>
  <si>
    <t>71.858.880/0001-80</t>
  </si>
  <si>
    <t>01.638.405/0004-65</t>
  </si>
  <si>
    <t>46.729.257/0001-80</t>
  </si>
  <si>
    <t>44.164.606/0036-68</t>
  </si>
  <si>
    <t>45.403.631/0001-90</t>
  </si>
  <si>
    <t>05.470.660/0001-50</t>
  </si>
  <si>
    <t>JULHO / 2021</t>
  </si>
  <si>
    <t>10.808.171/0001-03</t>
  </si>
  <si>
    <t>AGOSTO / 2021</t>
  </si>
  <si>
    <t>08.272.029/0001-34</t>
  </si>
  <si>
    <t>62.436.282/0001-21       - 44.164.606/0036-68</t>
  </si>
  <si>
    <t>07.179.827/0001-53</t>
  </si>
  <si>
    <t>08.385.647/0001-90</t>
  </si>
  <si>
    <t>SETEMBRO / 2021</t>
  </si>
  <si>
    <t>OUTUBRO / 2021</t>
  </si>
  <si>
    <t>NÃO</t>
  </si>
  <si>
    <t>06.120.099/0001-41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</si>
</sst>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3" fontId="0" fillId="0" borderId="1" xfId="0" applyNumberFormat="1" applyBorder="1"/>
    <xf numFmtId="0" fontId="0" fillId="0" borderId="1" xfId="0" applyFont="1" applyBorder="1" applyAlignment="1">
      <alignment vertical="top"/>
    </xf>
    <xf numFmtId="0" fontId="5" fillId="0" borderId="1" xfId="0" applyFont="1" applyBorder="1"/>
    <xf numFmtId="165" fontId="0" fillId="0" borderId="2" xfId="1" applyNumberFormat="1" applyFont="1" applyBorder="1" applyAlignment="1" applyProtection="1"/>
    <xf numFmtId="0" fontId="0" fillId="0" borderId="3" xfId="0" applyBorder="1"/>
    <xf numFmtId="0" fontId="5" fillId="0" borderId="2" xfId="0" applyFont="1" applyBorder="1"/>
    <xf numFmtId="165" fontId="8" fillId="0" borderId="2" xfId="1" applyNumberFormat="1" applyFont="1" applyBorder="1" applyAlignment="1" applyProtection="1"/>
    <xf numFmtId="165" fontId="0" fillId="0" borderId="1" xfId="1" applyNumberFormat="1" applyFont="1" applyFill="1" applyBorder="1" applyAlignment="1" applyProtection="1"/>
    <xf numFmtId="165" fontId="0" fillId="0" borderId="3" xfId="1" applyNumberFormat="1" applyFont="1" applyBorder="1" applyAlignment="1" applyProtection="1"/>
    <xf numFmtId="165" fontId="0" fillId="0" borderId="4" xfId="1" applyNumberFormat="1" applyFont="1" applyBorder="1" applyAlignment="1" applyProtection="1"/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6" fontId="0" fillId="0" borderId="3" xfId="0" applyNumberForma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C15" sqref="C15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21" t="s">
        <v>11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x14ac:dyDescent="0.25">
      <c r="B5" s="3" t="s">
        <v>8</v>
      </c>
      <c r="C5" s="5">
        <v>24516.89</v>
      </c>
      <c r="D5" s="4" t="s">
        <v>6</v>
      </c>
      <c r="E5" s="4" t="s">
        <v>7</v>
      </c>
    </row>
    <row r="6" spans="2:5" x14ac:dyDescent="0.25">
      <c r="B6" s="3" t="s">
        <v>12</v>
      </c>
      <c r="C6" s="5">
        <v>28429.65</v>
      </c>
      <c r="D6" s="4" t="s">
        <v>6</v>
      </c>
      <c r="E6" s="4" t="s">
        <v>7</v>
      </c>
    </row>
    <row r="7" spans="2:5" x14ac:dyDescent="0.25">
      <c r="B7" s="11" t="s">
        <v>9</v>
      </c>
      <c r="C7" s="5">
        <v>34630.800000000003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1000</v>
      </c>
      <c r="D8" s="4" t="s">
        <v>6</v>
      </c>
      <c r="E8" s="4" t="s">
        <v>7</v>
      </c>
    </row>
    <row r="9" spans="2:5" x14ac:dyDescent="0.25">
      <c r="B9" s="6" t="s">
        <v>5</v>
      </c>
      <c r="C9" s="5">
        <v>9099.61</v>
      </c>
      <c r="D9" s="4" t="s">
        <v>6</v>
      </c>
      <c r="E9" s="4" t="s">
        <v>7</v>
      </c>
    </row>
    <row r="10" spans="2:5" x14ac:dyDescent="0.25">
      <c r="B10" s="3"/>
      <c r="C10" s="10"/>
      <c r="D10" s="4"/>
      <c r="E10" s="4"/>
    </row>
    <row r="11" spans="2:5" ht="19.5" x14ac:dyDescent="0.3">
      <c r="B11" s="22" t="s">
        <v>10</v>
      </c>
      <c r="C11" s="22"/>
      <c r="D11" s="22"/>
      <c r="E11" s="22"/>
    </row>
    <row r="12" spans="2:5" ht="15.75" x14ac:dyDescent="0.25">
      <c r="B12" s="3"/>
      <c r="C12" s="7"/>
      <c r="D12" s="8"/>
      <c r="E12" s="9"/>
    </row>
  </sheetData>
  <mergeCells count="3">
    <mergeCell ref="B2:E2"/>
    <mergeCell ref="B4:E4"/>
    <mergeCell ref="B11:E1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tabSelected="1" workbookViewId="0">
      <selection activeCell="I4" sqref="I4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1" t="s">
        <v>50</v>
      </c>
      <c r="C2" s="21"/>
      <c r="D2" s="21"/>
      <c r="E2" s="21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x14ac:dyDescent="0.25">
      <c r="B5" s="6" t="s">
        <v>5</v>
      </c>
      <c r="C5" s="19">
        <v>17471.12</v>
      </c>
      <c r="D5" s="4" t="s">
        <v>6</v>
      </c>
      <c r="E5" s="4" t="s">
        <v>51</v>
      </c>
    </row>
    <row r="6" spans="2:5" x14ac:dyDescent="0.25">
      <c r="B6" s="6" t="s">
        <v>15</v>
      </c>
      <c r="C6" s="23">
        <f>28848.55+568.7</f>
        <v>29417.25</v>
      </c>
      <c r="D6" s="4" t="s">
        <v>6</v>
      </c>
      <c r="E6" s="4" t="s">
        <v>51</v>
      </c>
    </row>
    <row r="7" spans="2:5" x14ac:dyDescent="0.25">
      <c r="B7" s="3" t="s">
        <v>52</v>
      </c>
      <c r="C7" s="19">
        <v>18288.45</v>
      </c>
      <c r="D7" s="4" t="s">
        <v>6</v>
      </c>
      <c r="E7" s="4" t="s">
        <v>51</v>
      </c>
    </row>
    <row r="8" spans="2:5" x14ac:dyDescent="0.25">
      <c r="B8" s="6" t="s">
        <v>5</v>
      </c>
      <c r="C8" s="19">
        <v>34465.949999999997</v>
      </c>
      <c r="D8" s="4" t="s">
        <v>6</v>
      </c>
      <c r="E8" s="4" t="s">
        <v>51</v>
      </c>
    </row>
    <row r="9" spans="2:5" x14ac:dyDescent="0.25">
      <c r="B9" s="6"/>
      <c r="C9" s="5"/>
      <c r="D9" s="4"/>
      <c r="E9" s="4"/>
    </row>
    <row r="10" spans="2:5" ht="19.5" x14ac:dyDescent="0.3">
      <c r="B10" s="22" t="s">
        <v>10</v>
      </c>
      <c r="C10" s="22"/>
      <c r="D10" s="22"/>
      <c r="E10" s="22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E7" sqref="E7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1" t="s">
        <v>13</v>
      </c>
      <c r="C2" s="21"/>
      <c r="D2" s="21"/>
      <c r="E2" s="21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x14ac:dyDescent="0.25">
      <c r="B5" s="6" t="s">
        <v>14</v>
      </c>
      <c r="C5" s="5">
        <v>1200</v>
      </c>
      <c r="D5" s="4" t="s">
        <v>6</v>
      </c>
      <c r="E5" s="4" t="s">
        <v>7</v>
      </c>
    </row>
    <row r="6" spans="2:5" x14ac:dyDescent="0.25">
      <c r="B6" s="6" t="s">
        <v>15</v>
      </c>
      <c r="C6" s="5">
        <v>24152.34</v>
      </c>
      <c r="D6" s="4" t="s">
        <v>6</v>
      </c>
      <c r="E6" s="4" t="s">
        <v>7</v>
      </c>
    </row>
    <row r="7" spans="2:5" x14ac:dyDescent="0.25">
      <c r="B7" s="6" t="s">
        <v>15</v>
      </c>
      <c r="C7" s="5">
        <v>2500</v>
      </c>
      <c r="D7" s="4" t="s">
        <v>6</v>
      </c>
      <c r="E7" s="4" t="s">
        <v>7</v>
      </c>
    </row>
    <row r="8" spans="2:5" x14ac:dyDescent="0.25">
      <c r="B8" s="3" t="s">
        <v>16</v>
      </c>
      <c r="C8" s="5">
        <v>10723.43</v>
      </c>
      <c r="D8" s="4" t="s">
        <v>6</v>
      </c>
      <c r="E8" s="4" t="s">
        <v>7</v>
      </c>
    </row>
    <row r="9" spans="2:5" x14ac:dyDescent="0.25">
      <c r="B9" s="3" t="s">
        <v>17</v>
      </c>
      <c r="C9" s="5">
        <v>9782.59</v>
      </c>
      <c r="D9" s="4" t="s">
        <v>6</v>
      </c>
      <c r="E9" s="4" t="s">
        <v>7</v>
      </c>
    </row>
    <row r="10" spans="2:5" x14ac:dyDescent="0.25">
      <c r="B10" s="3" t="s">
        <v>8</v>
      </c>
      <c r="C10" s="5">
        <v>34360.1</v>
      </c>
      <c r="D10" s="4" t="s">
        <v>6</v>
      </c>
      <c r="E10" s="4" t="s">
        <v>7</v>
      </c>
    </row>
    <row r="11" spans="2:5" x14ac:dyDescent="0.25">
      <c r="B11" s="3" t="s">
        <v>16</v>
      </c>
      <c r="C11" s="5">
        <v>29367.21</v>
      </c>
      <c r="D11" s="4" t="s">
        <v>6</v>
      </c>
      <c r="E11" s="4" t="s">
        <v>7</v>
      </c>
    </row>
    <row r="12" spans="2:5" x14ac:dyDescent="0.25">
      <c r="B12" s="6" t="s">
        <v>14</v>
      </c>
      <c r="C12" s="5">
        <v>26623.200000000001</v>
      </c>
      <c r="D12" s="4" t="s">
        <v>6</v>
      </c>
      <c r="E12" s="4" t="s">
        <v>7</v>
      </c>
    </row>
    <row r="13" spans="2:5" x14ac:dyDescent="0.25">
      <c r="B13" s="3" t="s">
        <v>18</v>
      </c>
      <c r="C13" s="5">
        <v>2545.87</v>
      </c>
      <c r="D13" s="4" t="s">
        <v>6</v>
      </c>
      <c r="E13" s="4" t="s">
        <v>7</v>
      </c>
    </row>
    <row r="14" spans="2:5" x14ac:dyDescent="0.25">
      <c r="B14" s="11" t="s">
        <v>9</v>
      </c>
      <c r="C14" s="5">
        <v>23547.360000000001</v>
      </c>
      <c r="D14" s="4" t="s">
        <v>6</v>
      </c>
      <c r="E14" s="4" t="s">
        <v>7</v>
      </c>
    </row>
    <row r="15" spans="2:5" x14ac:dyDescent="0.25">
      <c r="B15" s="12" t="s">
        <v>19</v>
      </c>
      <c r="C15" s="5">
        <f>1200+6058.51</f>
        <v>7258.51</v>
      </c>
      <c r="D15" s="4" t="s">
        <v>6</v>
      </c>
      <c r="E15" s="4" t="s">
        <v>7</v>
      </c>
    </row>
    <row r="16" spans="2:5" x14ac:dyDescent="0.25">
      <c r="B16" s="3" t="s">
        <v>20</v>
      </c>
      <c r="C16" s="5">
        <v>4964.66</v>
      </c>
      <c r="D16" s="4" t="s">
        <v>6</v>
      </c>
      <c r="E16" s="4" t="s">
        <v>7</v>
      </c>
    </row>
    <row r="17" spans="2:5" x14ac:dyDescent="0.25">
      <c r="B17" s="3" t="s">
        <v>8</v>
      </c>
      <c r="C17" s="5">
        <v>12620.48</v>
      </c>
      <c r="D17" s="4" t="s">
        <v>6</v>
      </c>
      <c r="E17" s="4" t="s">
        <v>7</v>
      </c>
    </row>
    <row r="18" spans="2:5" x14ac:dyDescent="0.25">
      <c r="B18" s="3"/>
      <c r="C18" s="10"/>
      <c r="D18" s="4"/>
      <c r="E18" s="4"/>
    </row>
    <row r="19" spans="2:5" ht="19.5" x14ac:dyDescent="0.3">
      <c r="B19" s="22" t="s">
        <v>10</v>
      </c>
      <c r="C19" s="22"/>
      <c r="D19" s="22"/>
      <c r="E19" s="22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workbookViewId="0">
      <selection activeCell="D10" sqref="D1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1" t="s">
        <v>21</v>
      </c>
      <c r="C2" s="21"/>
      <c r="D2" s="21"/>
      <c r="E2" s="21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x14ac:dyDescent="0.25">
      <c r="B5" s="3" t="s">
        <v>16</v>
      </c>
      <c r="C5" s="5">
        <v>4874.0600000000004</v>
      </c>
      <c r="D5" s="4" t="s">
        <v>6</v>
      </c>
      <c r="E5" s="4" t="s">
        <v>7</v>
      </c>
    </row>
    <row r="6" spans="2:5" x14ac:dyDescent="0.25">
      <c r="B6" s="6"/>
      <c r="C6" s="5"/>
      <c r="D6" s="4"/>
      <c r="E6" s="4"/>
    </row>
    <row r="7" spans="2:5" x14ac:dyDescent="0.25">
      <c r="B7" s="3"/>
      <c r="C7" s="10"/>
      <c r="D7" s="4"/>
      <c r="E7" s="4"/>
    </row>
    <row r="8" spans="2:5" ht="19.5" x14ac:dyDescent="0.3">
      <c r="B8" s="22" t="s">
        <v>10</v>
      </c>
      <c r="C8" s="22"/>
      <c r="D8" s="22"/>
      <c r="E8" s="22"/>
    </row>
    <row r="9" spans="2:5" ht="15.75" x14ac:dyDescent="0.25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B20" sqref="B20:E2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1" t="s">
        <v>22</v>
      </c>
      <c r="C2" s="21"/>
      <c r="D2" s="21"/>
      <c r="E2" s="21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x14ac:dyDescent="0.25">
      <c r="B5" s="6" t="s">
        <v>5</v>
      </c>
      <c r="C5" s="5">
        <v>30686.560000000001</v>
      </c>
      <c r="D5" s="4" t="s">
        <v>6</v>
      </c>
      <c r="E5" s="4" t="s">
        <v>7</v>
      </c>
    </row>
    <row r="6" spans="2:5" x14ac:dyDescent="0.25">
      <c r="B6" s="3" t="s">
        <v>8</v>
      </c>
      <c r="C6" s="5">
        <v>16692.490000000002</v>
      </c>
      <c r="D6" s="4" t="s">
        <v>6</v>
      </c>
      <c r="E6" s="4" t="s">
        <v>7</v>
      </c>
    </row>
    <row r="7" spans="2:5" x14ac:dyDescent="0.25">
      <c r="B7" s="6" t="s">
        <v>5</v>
      </c>
      <c r="C7" s="5">
        <v>6586.3</v>
      </c>
      <c r="D7" s="4" t="s">
        <v>6</v>
      </c>
      <c r="E7" s="4" t="s">
        <v>7</v>
      </c>
    </row>
    <row r="8" spans="2:5" x14ac:dyDescent="0.25">
      <c r="B8" s="6" t="s">
        <v>5</v>
      </c>
      <c r="C8" s="5">
        <v>5579.01</v>
      </c>
      <c r="D8" s="4" t="s">
        <v>6</v>
      </c>
      <c r="E8" s="4" t="s">
        <v>7</v>
      </c>
    </row>
    <row r="9" spans="2:5" x14ac:dyDescent="0.25">
      <c r="B9" s="3" t="s">
        <v>23</v>
      </c>
      <c r="C9" s="5">
        <v>22365.32</v>
      </c>
      <c r="D9" s="4" t="s">
        <v>6</v>
      </c>
      <c r="E9" s="4" t="s">
        <v>7</v>
      </c>
    </row>
    <row r="10" spans="2:5" x14ac:dyDescent="0.25">
      <c r="B10" s="6" t="s">
        <v>14</v>
      </c>
      <c r="C10" s="5">
        <f>19705.59+3120.27+1045.5</f>
        <v>23871.360000000001</v>
      </c>
      <c r="D10" s="4" t="s">
        <v>6</v>
      </c>
      <c r="E10" s="4" t="s">
        <v>7</v>
      </c>
    </row>
    <row r="11" spans="2:5" x14ac:dyDescent="0.25">
      <c r="B11" s="6" t="s">
        <v>5</v>
      </c>
      <c r="C11" s="5">
        <v>9201.4699999999993</v>
      </c>
      <c r="D11" s="4" t="s">
        <v>6</v>
      </c>
      <c r="E11" s="4" t="s">
        <v>7</v>
      </c>
    </row>
    <row r="12" spans="2:5" x14ac:dyDescent="0.25">
      <c r="B12" s="6" t="s">
        <v>24</v>
      </c>
      <c r="C12" s="5">
        <v>20866.89</v>
      </c>
      <c r="D12" s="4" t="s">
        <v>6</v>
      </c>
      <c r="E12" s="4" t="s">
        <v>7</v>
      </c>
    </row>
    <row r="13" spans="2:5" x14ac:dyDescent="0.25">
      <c r="B13" s="3" t="s">
        <v>8</v>
      </c>
      <c r="C13" s="5">
        <v>31700.48</v>
      </c>
      <c r="D13" s="4" t="s">
        <v>6</v>
      </c>
      <c r="E13" s="4" t="s">
        <v>7</v>
      </c>
    </row>
    <row r="14" spans="2:5" x14ac:dyDescent="0.25">
      <c r="B14" s="3" t="s">
        <v>25</v>
      </c>
      <c r="C14" s="5">
        <v>16436.330000000002</v>
      </c>
      <c r="D14" s="4" t="s">
        <v>6</v>
      </c>
      <c r="E14" s="4" t="s">
        <v>7</v>
      </c>
    </row>
    <row r="15" spans="2:5" x14ac:dyDescent="0.25">
      <c r="B15" s="6" t="s">
        <v>15</v>
      </c>
      <c r="C15" s="5">
        <v>32088.77</v>
      </c>
      <c r="D15" s="4" t="s">
        <v>6</v>
      </c>
      <c r="E15" s="4" t="s">
        <v>7</v>
      </c>
    </row>
    <row r="16" spans="2:5" x14ac:dyDescent="0.25">
      <c r="B16" s="3" t="s">
        <v>25</v>
      </c>
      <c r="C16" s="5">
        <v>23399.919999999998</v>
      </c>
      <c r="D16" s="4" t="s">
        <v>6</v>
      </c>
      <c r="E16" s="4" t="s">
        <v>7</v>
      </c>
    </row>
    <row r="17" spans="2:5" x14ac:dyDescent="0.25">
      <c r="B17" s="3" t="s">
        <v>26</v>
      </c>
      <c r="C17" s="5">
        <v>34719</v>
      </c>
      <c r="D17" s="4" t="s">
        <v>6</v>
      </c>
      <c r="E17" s="4" t="s">
        <v>7</v>
      </c>
    </row>
    <row r="18" spans="2:5" x14ac:dyDescent="0.25">
      <c r="B18" s="6" t="s">
        <v>5</v>
      </c>
      <c r="C18" s="5">
        <v>24632.959999999999</v>
      </c>
      <c r="D18" s="4" t="s">
        <v>6</v>
      </c>
      <c r="E18" s="4" t="s">
        <v>7</v>
      </c>
    </row>
    <row r="19" spans="2:5" x14ac:dyDescent="0.25">
      <c r="B19" s="6"/>
      <c r="C19" s="5"/>
      <c r="D19" s="4"/>
      <c r="E19" s="4"/>
    </row>
    <row r="20" spans="2:5" ht="19.5" x14ac:dyDescent="0.3">
      <c r="B20" s="22" t="s">
        <v>10</v>
      </c>
      <c r="C20" s="22"/>
      <c r="D20" s="22"/>
      <c r="E20" s="22"/>
    </row>
    <row r="21" spans="2:5" x14ac:dyDescent="0.25">
      <c r="B21" s="6" t="s">
        <v>15</v>
      </c>
      <c r="C21" s="5">
        <v>33744.76</v>
      </c>
      <c r="D21" s="4" t="s">
        <v>6</v>
      </c>
      <c r="E21" s="4" t="s">
        <v>7</v>
      </c>
    </row>
    <row r="22" spans="2:5" x14ac:dyDescent="0.25">
      <c r="B22" s="6"/>
      <c r="C22" s="5"/>
      <c r="D22" s="4"/>
      <c r="E22" s="4"/>
    </row>
  </sheetData>
  <mergeCells count="3">
    <mergeCell ref="B2:E2"/>
    <mergeCell ref="B4:E4"/>
    <mergeCell ref="B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H11" sqref="H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1" t="s">
        <v>31</v>
      </c>
      <c r="C2" s="21"/>
      <c r="D2" s="21"/>
      <c r="E2" s="21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x14ac:dyDescent="0.25">
      <c r="B5" s="3" t="s">
        <v>27</v>
      </c>
      <c r="C5" s="5">
        <v>25887.52</v>
      </c>
      <c r="D5" s="4" t="s">
        <v>6</v>
      </c>
      <c r="E5" s="4" t="s">
        <v>7</v>
      </c>
    </row>
    <row r="6" spans="2:5" x14ac:dyDescent="0.25">
      <c r="B6" s="3" t="s">
        <v>28</v>
      </c>
      <c r="C6" s="5">
        <f>12730.26+644.17</f>
        <v>13374.43</v>
      </c>
      <c r="D6" s="4" t="s">
        <v>6</v>
      </c>
      <c r="E6" s="4" t="s">
        <v>7</v>
      </c>
    </row>
    <row r="7" spans="2:5" x14ac:dyDescent="0.25">
      <c r="B7" s="3" t="s">
        <v>29</v>
      </c>
      <c r="C7" s="5">
        <v>918.21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656.93</v>
      </c>
      <c r="D8" s="4" t="s">
        <v>6</v>
      </c>
      <c r="E8" s="4" t="s">
        <v>7</v>
      </c>
    </row>
    <row r="9" spans="2:5" x14ac:dyDescent="0.25">
      <c r="B9" s="6" t="s">
        <v>15</v>
      </c>
      <c r="C9" s="5">
        <f>28989.24+784.03</f>
        <v>29773.27</v>
      </c>
      <c r="D9" s="4" t="s">
        <v>6</v>
      </c>
      <c r="E9" s="4" t="s">
        <v>7</v>
      </c>
    </row>
    <row r="10" spans="2:5" x14ac:dyDescent="0.25">
      <c r="B10" s="3" t="s">
        <v>16</v>
      </c>
      <c r="C10" s="5">
        <f>11338.93+1700.63</f>
        <v>13039.560000000001</v>
      </c>
      <c r="D10" s="4" t="s">
        <v>6</v>
      </c>
      <c r="E10" s="4" t="s">
        <v>7</v>
      </c>
    </row>
    <row r="11" spans="2:5" x14ac:dyDescent="0.25">
      <c r="B11" s="3" t="s">
        <v>30</v>
      </c>
      <c r="C11" s="5">
        <v>9129.77</v>
      </c>
      <c r="D11" s="4" t="s">
        <v>6</v>
      </c>
      <c r="E11" s="4" t="s">
        <v>7</v>
      </c>
    </row>
    <row r="12" spans="2:5" x14ac:dyDescent="0.25">
      <c r="B12" s="3" t="s">
        <v>8</v>
      </c>
      <c r="C12" s="5">
        <f>20407.68+1447.37</f>
        <v>21855.05</v>
      </c>
      <c r="D12" s="4" t="s">
        <v>6</v>
      </c>
      <c r="E12" s="4" t="s">
        <v>7</v>
      </c>
    </row>
    <row r="13" spans="2:5" x14ac:dyDescent="0.25">
      <c r="B13" s="3"/>
      <c r="C13" s="5"/>
      <c r="D13" s="4"/>
      <c r="E13" s="4"/>
    </row>
    <row r="14" spans="2:5" x14ac:dyDescent="0.25">
      <c r="B14" s="6"/>
      <c r="C14" s="5"/>
      <c r="D14" s="4"/>
      <c r="E14" s="4"/>
    </row>
    <row r="15" spans="2:5" ht="19.5" x14ac:dyDescent="0.3">
      <c r="B15" s="22" t="s">
        <v>10</v>
      </c>
      <c r="C15" s="22"/>
      <c r="D15" s="22"/>
      <c r="E15" s="22"/>
    </row>
    <row r="16" spans="2:5" x14ac:dyDescent="0.25">
      <c r="B16" s="6"/>
      <c r="C16" s="5"/>
      <c r="D16" s="4"/>
      <c r="E16" s="4"/>
    </row>
    <row r="17" spans="2:5" x14ac:dyDescent="0.25">
      <c r="B17" s="6"/>
      <c r="C17" s="5"/>
      <c r="D17" s="4"/>
      <c r="E17" s="4"/>
    </row>
  </sheetData>
  <mergeCells count="3">
    <mergeCell ref="B2:E2"/>
    <mergeCell ref="B4:E4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topLeftCell="A13" workbookViewId="0">
      <selection activeCell="D11" sqref="D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1" t="s">
        <v>32</v>
      </c>
      <c r="C2" s="21"/>
      <c r="D2" s="21"/>
      <c r="E2" s="21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x14ac:dyDescent="0.25">
      <c r="B5" s="6" t="s">
        <v>14</v>
      </c>
      <c r="C5" s="5">
        <v>33000</v>
      </c>
      <c r="D5" s="4" t="s">
        <v>6</v>
      </c>
      <c r="E5" s="4" t="s">
        <v>7</v>
      </c>
    </row>
    <row r="6" spans="2:5" x14ac:dyDescent="0.25">
      <c r="B6" s="3" t="s">
        <v>33</v>
      </c>
      <c r="C6" s="5">
        <v>22514.61</v>
      </c>
      <c r="D6" s="4" t="s">
        <v>6</v>
      </c>
      <c r="E6" s="4" t="s">
        <v>7</v>
      </c>
    </row>
    <row r="7" spans="2:5" x14ac:dyDescent="0.25">
      <c r="B7" s="6" t="s">
        <v>15</v>
      </c>
      <c r="C7" s="5">
        <v>37570.370000000003</v>
      </c>
      <c r="D7" s="4" t="s">
        <v>6</v>
      </c>
      <c r="E7" s="4" t="s">
        <v>7</v>
      </c>
    </row>
    <row r="8" spans="2:5" x14ac:dyDescent="0.25">
      <c r="B8" s="6" t="s">
        <v>5</v>
      </c>
      <c r="C8" s="5">
        <f>1783.82+8199.65</f>
        <v>9983.4699999999993</v>
      </c>
      <c r="D8" s="4" t="s">
        <v>6</v>
      </c>
      <c r="E8" s="4" t="s">
        <v>7</v>
      </c>
    </row>
    <row r="9" spans="2:5" x14ac:dyDescent="0.25">
      <c r="B9" s="3" t="s">
        <v>9</v>
      </c>
      <c r="C9" s="5">
        <f>220.64+20964.24</f>
        <v>21184.880000000001</v>
      </c>
      <c r="D9" s="4" t="s">
        <v>6</v>
      </c>
      <c r="E9" s="4" t="s">
        <v>7</v>
      </c>
    </row>
    <row r="10" spans="2:5" x14ac:dyDescent="0.25">
      <c r="B10" s="3" t="s">
        <v>27</v>
      </c>
      <c r="C10" s="14">
        <v>8779085.3200000003</v>
      </c>
      <c r="D10" s="4" t="s">
        <v>6</v>
      </c>
      <c r="E10" s="17">
        <v>2481217.38</v>
      </c>
    </row>
    <row r="11" spans="2:5" x14ac:dyDescent="0.25">
      <c r="B11" s="3"/>
      <c r="C11" s="5"/>
      <c r="D11" s="4"/>
      <c r="E11" s="4"/>
    </row>
    <row r="12" spans="2:5" x14ac:dyDescent="0.25">
      <c r="B12" s="3"/>
      <c r="C12" s="10"/>
      <c r="D12" s="4"/>
      <c r="E12" s="4"/>
    </row>
    <row r="13" spans="2:5" ht="19.5" x14ac:dyDescent="0.3">
      <c r="B13" s="22" t="s">
        <v>10</v>
      </c>
      <c r="C13" s="22"/>
      <c r="D13" s="22"/>
      <c r="E13" s="22"/>
    </row>
    <row r="14" spans="2:5" x14ac:dyDescent="0.25">
      <c r="B14" s="13" t="s">
        <v>34</v>
      </c>
      <c r="C14" s="5">
        <v>130892.05</v>
      </c>
      <c r="D14" s="4" t="s">
        <v>6</v>
      </c>
      <c r="E14" s="4" t="s">
        <v>7</v>
      </c>
    </row>
    <row r="15" spans="2:5" x14ac:dyDescent="0.25">
      <c r="B15" s="6" t="s">
        <v>15</v>
      </c>
      <c r="C15" s="5">
        <f>30589.14+617.01+4624.57+1198.11</f>
        <v>37028.83</v>
      </c>
      <c r="D15" s="4" t="s">
        <v>6</v>
      </c>
      <c r="E15" s="4" t="s">
        <v>7</v>
      </c>
    </row>
    <row r="16" spans="2:5" x14ac:dyDescent="0.25">
      <c r="B16" s="6" t="s">
        <v>5</v>
      </c>
      <c r="C16" s="5">
        <f>29291.22+188.23+4400.06</f>
        <v>33879.51</v>
      </c>
      <c r="D16" s="4" t="s">
        <v>6</v>
      </c>
      <c r="E16" s="4" t="s">
        <v>7</v>
      </c>
    </row>
    <row r="17" spans="2:5" x14ac:dyDescent="0.25">
      <c r="B17" s="3" t="s">
        <v>16</v>
      </c>
      <c r="C17" s="5">
        <f>100.06+911.82+1307.03+99099.09</f>
        <v>101418</v>
      </c>
      <c r="D17" s="4" t="s">
        <v>6</v>
      </c>
      <c r="E17" s="4" t="s">
        <v>7</v>
      </c>
    </row>
    <row r="18" spans="2:5" x14ac:dyDescent="0.25">
      <c r="B18" s="6" t="s">
        <v>5</v>
      </c>
      <c r="C18" s="5">
        <f>274.03+12901.57+91434.1</f>
        <v>104609.70000000001</v>
      </c>
      <c r="D18" s="4" t="s">
        <v>6</v>
      </c>
      <c r="E18" s="4" t="s">
        <v>7</v>
      </c>
    </row>
    <row r="19" spans="2:5" x14ac:dyDescent="0.25">
      <c r="B19" s="6" t="s">
        <v>35</v>
      </c>
      <c r="C19" s="14">
        <f>1011.4+1331.21+44497.97</f>
        <v>46840.58</v>
      </c>
      <c r="D19" s="4" t="s">
        <v>6</v>
      </c>
      <c r="E19" s="4" t="s">
        <v>7</v>
      </c>
    </row>
    <row r="20" spans="2:5" x14ac:dyDescent="0.25">
      <c r="B20" s="15" t="s">
        <v>36</v>
      </c>
      <c r="C20" s="14">
        <f>100815.46+23138.3+1339.38</f>
        <v>125293.14000000001</v>
      </c>
      <c r="D20" s="4" t="s">
        <v>6</v>
      </c>
      <c r="E20" s="4" t="s">
        <v>7</v>
      </c>
    </row>
    <row r="21" spans="2:5" x14ac:dyDescent="0.25">
      <c r="B21" s="3" t="s">
        <v>37</v>
      </c>
      <c r="C21" s="14">
        <f>3206.04+5213.73+33970.8+3938.55+6304.2+40914+2808.07+5081.74+33188.62</f>
        <v>134625.75000000003</v>
      </c>
      <c r="D21" s="4" t="s">
        <v>6</v>
      </c>
      <c r="E21" s="4" t="s">
        <v>7</v>
      </c>
    </row>
    <row r="22" spans="2:5" x14ac:dyDescent="0.25">
      <c r="B22" s="16" t="s">
        <v>38</v>
      </c>
      <c r="C22" s="14">
        <f>59324.7+44535.04+574.8</f>
        <v>104434.54</v>
      </c>
      <c r="D22" s="4" t="s">
        <v>6</v>
      </c>
      <c r="E22" s="4" t="s">
        <v>7</v>
      </c>
    </row>
    <row r="23" spans="2:5" x14ac:dyDescent="0.25">
      <c r="B23" s="3" t="s">
        <v>8</v>
      </c>
      <c r="C23" s="14">
        <v>64689.54</v>
      </c>
      <c r="D23" s="4" t="s">
        <v>6</v>
      </c>
      <c r="E23" s="4" t="s">
        <v>7</v>
      </c>
    </row>
    <row r="24" spans="2:5" x14ac:dyDescent="0.25">
      <c r="B24" s="3" t="s">
        <v>8</v>
      </c>
      <c r="C24" s="14">
        <v>45684.37</v>
      </c>
      <c r="D24" s="4" t="s">
        <v>6</v>
      </c>
      <c r="E24" s="4" t="s">
        <v>7</v>
      </c>
    </row>
    <row r="25" spans="2:5" x14ac:dyDescent="0.25">
      <c r="B25" s="3" t="s">
        <v>8</v>
      </c>
      <c r="C25" s="14">
        <v>434846.95</v>
      </c>
      <c r="D25" s="4" t="s">
        <v>6</v>
      </c>
      <c r="E25" s="4" t="s">
        <v>7</v>
      </c>
    </row>
    <row r="26" spans="2:5" x14ac:dyDescent="0.25">
      <c r="B26" s="3" t="s">
        <v>8</v>
      </c>
      <c r="C26" s="14">
        <v>66736.19</v>
      </c>
      <c r="D26" s="4" t="s">
        <v>6</v>
      </c>
      <c r="E26" s="4" t="s">
        <v>7</v>
      </c>
    </row>
    <row r="27" spans="2:5" x14ac:dyDescent="0.25">
      <c r="B27" s="3" t="s">
        <v>8</v>
      </c>
      <c r="C27" s="14">
        <v>50883.24</v>
      </c>
      <c r="D27" s="4" t="s">
        <v>6</v>
      </c>
      <c r="E27" s="4" t="s">
        <v>7</v>
      </c>
    </row>
    <row r="28" spans="2:5" x14ac:dyDescent="0.25">
      <c r="B28" s="3" t="s">
        <v>8</v>
      </c>
      <c r="C28" s="14">
        <v>43936.2</v>
      </c>
      <c r="D28" s="4" t="s">
        <v>6</v>
      </c>
      <c r="E28" s="4" t="s">
        <v>7</v>
      </c>
    </row>
    <row r="29" spans="2:5" x14ac:dyDescent="0.25">
      <c r="B29" s="6" t="s">
        <v>39</v>
      </c>
      <c r="C29" s="14">
        <v>90514.58</v>
      </c>
      <c r="D29" s="4" t="s">
        <v>6</v>
      </c>
      <c r="E29" s="4" t="s">
        <v>7</v>
      </c>
    </row>
    <row r="30" spans="2:5" x14ac:dyDescent="0.25">
      <c r="B30" s="6" t="s">
        <v>40</v>
      </c>
      <c r="C30" s="14">
        <v>153359.26</v>
      </c>
      <c r="D30" s="4" t="s">
        <v>6</v>
      </c>
      <c r="E30" s="4" t="s">
        <v>7</v>
      </c>
    </row>
    <row r="31" spans="2:5" x14ac:dyDescent="0.25">
      <c r="B31" s="3" t="s">
        <v>8</v>
      </c>
      <c r="C31" s="14">
        <v>71766.2</v>
      </c>
      <c r="D31" s="4" t="s">
        <v>6</v>
      </c>
      <c r="E31" s="4" t="s">
        <v>7</v>
      </c>
    </row>
    <row r="32" spans="2:5" x14ac:dyDescent="0.25">
      <c r="B32" s="3" t="s">
        <v>8</v>
      </c>
      <c r="C32" s="14">
        <v>50196</v>
      </c>
      <c r="D32" s="4" t="s">
        <v>6</v>
      </c>
      <c r="E32" s="4" t="s">
        <v>7</v>
      </c>
    </row>
    <row r="33" spans="2:5" x14ac:dyDescent="0.25">
      <c r="B33" s="3" t="s">
        <v>8</v>
      </c>
      <c r="C33" s="14">
        <v>48071.37</v>
      </c>
      <c r="D33" s="4" t="s">
        <v>6</v>
      </c>
      <c r="E33" s="4" t="s">
        <v>7</v>
      </c>
    </row>
    <row r="34" spans="2:5" x14ac:dyDescent="0.25">
      <c r="B34" s="16" t="s">
        <v>41</v>
      </c>
      <c r="C34" s="14">
        <v>176234.29</v>
      </c>
      <c r="D34" s="4" t="s">
        <v>6</v>
      </c>
      <c r="E34" s="4" t="s">
        <v>7</v>
      </c>
    </row>
    <row r="35" spans="2:5" x14ac:dyDescent="0.25">
      <c r="B35" s="3" t="s">
        <v>8</v>
      </c>
      <c r="C35" s="14">
        <v>33867.480000000003</v>
      </c>
      <c r="D35" s="4" t="s">
        <v>6</v>
      </c>
      <c r="E35" s="4" t="s">
        <v>7</v>
      </c>
    </row>
    <row r="36" spans="2:5" x14ac:dyDescent="0.25">
      <c r="B36" s="3" t="s">
        <v>8</v>
      </c>
      <c r="C36" s="14">
        <v>46389.13</v>
      </c>
      <c r="D36" s="4" t="s">
        <v>6</v>
      </c>
      <c r="E36" s="4" t="s">
        <v>7</v>
      </c>
    </row>
    <row r="37" spans="2:5" x14ac:dyDescent="0.25">
      <c r="B37" s="3" t="s">
        <v>8</v>
      </c>
      <c r="C37" s="14">
        <v>84828.75</v>
      </c>
      <c r="D37" s="4" t="s">
        <v>6</v>
      </c>
      <c r="E37" s="4" t="s">
        <v>7</v>
      </c>
    </row>
    <row r="38" spans="2:5" x14ac:dyDescent="0.25">
      <c r="B38" s="6" t="s">
        <v>40</v>
      </c>
      <c r="C38" s="18">
        <v>45430.87</v>
      </c>
      <c r="D38" s="4" t="s">
        <v>6</v>
      </c>
      <c r="E38" s="4" t="s">
        <v>7</v>
      </c>
    </row>
    <row r="39" spans="2:5" x14ac:dyDescent="0.25">
      <c r="B39" s="3" t="s">
        <v>8</v>
      </c>
      <c r="C39" s="18">
        <v>53132.53</v>
      </c>
      <c r="D39" s="4" t="s">
        <v>6</v>
      </c>
      <c r="E39" s="4" t="s">
        <v>7</v>
      </c>
    </row>
    <row r="40" spans="2:5" x14ac:dyDescent="0.25">
      <c r="B40" s="11" t="s">
        <v>9</v>
      </c>
      <c r="C40" s="18">
        <v>38030.870000000003</v>
      </c>
      <c r="D40" s="4" t="s">
        <v>6</v>
      </c>
      <c r="E40" s="4" t="s">
        <v>7</v>
      </c>
    </row>
    <row r="41" spans="2:5" x14ac:dyDescent="0.25">
      <c r="B41" s="6" t="s">
        <v>15</v>
      </c>
      <c r="C41" s="18">
        <v>45643.91</v>
      </c>
      <c r="D41" s="4" t="s">
        <v>6</v>
      </c>
      <c r="E41" s="4" t="s">
        <v>7</v>
      </c>
    </row>
    <row r="42" spans="2:5" x14ac:dyDescent="0.25">
      <c r="B42" s="6"/>
      <c r="C42" s="18"/>
      <c r="D42" s="4"/>
      <c r="E42" s="4"/>
    </row>
    <row r="43" spans="2:5" x14ac:dyDescent="0.25">
      <c r="B43" s="6"/>
      <c r="C43" s="18"/>
      <c r="D43" s="4"/>
      <c r="E43" s="4"/>
    </row>
  </sheetData>
  <mergeCells count="3">
    <mergeCell ref="B2:E2"/>
    <mergeCell ref="B4:E4"/>
    <mergeCell ref="B13:E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workbookViewId="0">
      <selection activeCell="D21" sqref="D2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1" t="s">
        <v>42</v>
      </c>
      <c r="C2" s="21"/>
      <c r="D2" s="21"/>
      <c r="E2" s="21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x14ac:dyDescent="0.25">
      <c r="B5" s="6" t="s">
        <v>5</v>
      </c>
      <c r="C5" s="5">
        <f>5273.06+1028.29</f>
        <v>6301.35</v>
      </c>
      <c r="D5" s="4" t="s">
        <v>6</v>
      </c>
      <c r="E5" s="4" t="s">
        <v>7</v>
      </c>
    </row>
    <row r="6" spans="2:5" x14ac:dyDescent="0.25">
      <c r="B6" s="6" t="s">
        <v>5</v>
      </c>
      <c r="C6" s="5">
        <f>26527.88+3979.18+317.63</f>
        <v>30824.690000000002</v>
      </c>
      <c r="D6" s="4" t="s">
        <v>6</v>
      </c>
      <c r="E6" s="4" t="s">
        <v>7</v>
      </c>
    </row>
    <row r="7" spans="2:5" x14ac:dyDescent="0.25">
      <c r="B7" s="3" t="s">
        <v>17</v>
      </c>
      <c r="C7" s="5">
        <f>7728.6+2316.37+1361.58+630.79</f>
        <v>12037.34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1222.58</v>
      </c>
      <c r="D8" s="4" t="s">
        <v>6</v>
      </c>
      <c r="E8" s="4" t="s">
        <v>7</v>
      </c>
    </row>
    <row r="9" spans="2:5" x14ac:dyDescent="0.25">
      <c r="B9" s="3" t="s">
        <v>8</v>
      </c>
      <c r="C9" s="5">
        <v>1040.48</v>
      </c>
      <c r="D9" s="4" t="s">
        <v>6</v>
      </c>
      <c r="E9" s="4" t="s">
        <v>7</v>
      </c>
    </row>
    <row r="10" spans="2:5" x14ac:dyDescent="0.25">
      <c r="B10" s="3" t="s">
        <v>8</v>
      </c>
      <c r="C10" s="5">
        <f>22442.09+2378.29</f>
        <v>24820.38</v>
      </c>
      <c r="D10" s="4" t="s">
        <v>6</v>
      </c>
      <c r="E10" s="4" t="s">
        <v>7</v>
      </c>
    </row>
    <row r="11" spans="2:5" x14ac:dyDescent="0.25">
      <c r="B11" s="3" t="s">
        <v>9</v>
      </c>
      <c r="C11" s="5">
        <f>33000+4158.34</f>
        <v>37158.339999999997</v>
      </c>
      <c r="D11" s="4" t="s">
        <v>6</v>
      </c>
      <c r="E11" s="4" t="s">
        <v>7</v>
      </c>
    </row>
    <row r="12" spans="2:5" x14ac:dyDescent="0.25">
      <c r="B12" s="6" t="s">
        <v>5</v>
      </c>
      <c r="C12" s="5">
        <f>16963.18+2544.48+322.61</f>
        <v>19830.27</v>
      </c>
      <c r="D12" s="4" t="s">
        <v>6</v>
      </c>
      <c r="E12" s="4" t="s">
        <v>7</v>
      </c>
    </row>
    <row r="13" spans="2:5" x14ac:dyDescent="0.25">
      <c r="B13" s="6" t="s">
        <v>5</v>
      </c>
      <c r="C13" s="5">
        <f>31277.37+4701.06+313.39</f>
        <v>36291.82</v>
      </c>
      <c r="D13" s="4" t="s">
        <v>6</v>
      </c>
      <c r="E13" s="4" t="s">
        <v>7</v>
      </c>
    </row>
    <row r="14" spans="2:5" x14ac:dyDescent="0.25">
      <c r="B14" s="6" t="s">
        <v>5</v>
      </c>
      <c r="C14" s="5">
        <v>21509.77</v>
      </c>
      <c r="D14" s="4" t="s">
        <v>6</v>
      </c>
      <c r="E14" s="4" t="s">
        <v>7</v>
      </c>
    </row>
    <row r="15" spans="2:5" x14ac:dyDescent="0.25">
      <c r="B15" s="6" t="s">
        <v>5</v>
      </c>
      <c r="C15" s="5">
        <f>20532+2618.1+1000.02</f>
        <v>24150.12</v>
      </c>
      <c r="D15" s="4" t="s">
        <v>6</v>
      </c>
      <c r="E15" s="4" t="s">
        <v>7</v>
      </c>
    </row>
    <row r="16" spans="2:5" x14ac:dyDescent="0.25">
      <c r="B16" s="6" t="s">
        <v>5</v>
      </c>
      <c r="C16" s="5">
        <f>15262.94+698.08</f>
        <v>15961.02</v>
      </c>
      <c r="D16" s="4" t="s">
        <v>6</v>
      </c>
      <c r="E16" s="4" t="s">
        <v>7</v>
      </c>
    </row>
    <row r="17" spans="2:5" x14ac:dyDescent="0.25">
      <c r="B17" s="3" t="s">
        <v>43</v>
      </c>
      <c r="C17" s="5">
        <f>3557.33+202.42</f>
        <v>3759.75</v>
      </c>
      <c r="D17" s="4" t="s">
        <v>6</v>
      </c>
      <c r="E17" s="4" t="s">
        <v>7</v>
      </c>
    </row>
    <row r="18" spans="2:5" x14ac:dyDescent="0.25">
      <c r="B18" s="6" t="s">
        <v>24</v>
      </c>
      <c r="C18" s="5">
        <f>13648.94+1764.77</f>
        <v>15413.710000000001</v>
      </c>
      <c r="D18" s="4" t="s">
        <v>6</v>
      </c>
      <c r="E18" s="4" t="s">
        <v>7</v>
      </c>
    </row>
    <row r="19" spans="2:5" x14ac:dyDescent="0.25">
      <c r="B19" s="6" t="s">
        <v>15</v>
      </c>
      <c r="C19" s="5">
        <f>14991.92+217.41</f>
        <v>15209.33</v>
      </c>
      <c r="D19" s="4" t="s">
        <v>6</v>
      </c>
      <c r="E19" s="4" t="s">
        <v>7</v>
      </c>
    </row>
    <row r="20" spans="2:5" x14ac:dyDescent="0.25">
      <c r="B20" s="6" t="s">
        <v>5</v>
      </c>
      <c r="C20" s="14">
        <f>294.57+14386.06</f>
        <v>14680.63</v>
      </c>
      <c r="D20" s="4" t="s">
        <v>6</v>
      </c>
      <c r="E20" s="4" t="s">
        <v>7</v>
      </c>
    </row>
    <row r="21" spans="2:5" x14ac:dyDescent="0.25">
      <c r="B21" s="6"/>
      <c r="C21" s="5"/>
      <c r="D21" s="4"/>
      <c r="E21" s="4"/>
    </row>
    <row r="22" spans="2:5" ht="19.5" x14ac:dyDescent="0.3">
      <c r="B22" s="22" t="s">
        <v>10</v>
      </c>
      <c r="C22" s="22"/>
      <c r="D22" s="22"/>
      <c r="E22" s="22"/>
    </row>
    <row r="23" spans="2:5" x14ac:dyDescent="0.25">
      <c r="B23" s="6"/>
      <c r="C23" s="5"/>
      <c r="D23" s="4"/>
      <c r="E23" s="4"/>
    </row>
    <row r="24" spans="2:5" x14ac:dyDescent="0.25">
      <c r="B24" s="6"/>
      <c r="C24" s="5"/>
      <c r="D24" s="4"/>
      <c r="E24" s="4"/>
    </row>
  </sheetData>
  <mergeCells count="3">
    <mergeCell ref="B2:E2"/>
    <mergeCell ref="B4:E4"/>
    <mergeCell ref="B22:E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3"/>
  <sheetViews>
    <sheetView workbookViewId="0">
      <selection activeCell="F13" sqref="F1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1" t="s">
        <v>44</v>
      </c>
      <c r="C2" s="21"/>
      <c r="D2" s="21"/>
      <c r="E2" s="21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x14ac:dyDescent="0.25">
      <c r="B5" s="15" t="s">
        <v>5</v>
      </c>
      <c r="C5" s="19">
        <v>14103.23</v>
      </c>
      <c r="D5" s="4" t="s">
        <v>6</v>
      </c>
      <c r="E5" s="4" t="s">
        <v>7</v>
      </c>
    </row>
    <row r="6" spans="2:5" x14ac:dyDescent="0.25">
      <c r="B6" s="15" t="s">
        <v>5</v>
      </c>
      <c r="C6" s="18">
        <v>23654.94</v>
      </c>
      <c r="D6" s="4" t="s">
        <v>6</v>
      </c>
      <c r="E6" s="4" t="s">
        <v>7</v>
      </c>
    </row>
    <row r="7" spans="2:5" x14ac:dyDescent="0.25">
      <c r="B7" s="15" t="s">
        <v>5</v>
      </c>
      <c r="C7" s="18">
        <v>25985.03</v>
      </c>
      <c r="D7" s="4" t="s">
        <v>6</v>
      </c>
      <c r="E7" s="4" t="s">
        <v>7</v>
      </c>
    </row>
    <row r="8" spans="2:5" x14ac:dyDescent="0.25">
      <c r="B8" s="15" t="s">
        <v>5</v>
      </c>
      <c r="C8" s="18">
        <v>26598.49</v>
      </c>
      <c r="D8" s="4" t="s">
        <v>6</v>
      </c>
      <c r="E8" s="4" t="s">
        <v>7</v>
      </c>
    </row>
    <row r="9" spans="2:5" x14ac:dyDescent="0.25">
      <c r="B9" s="15" t="s">
        <v>5</v>
      </c>
      <c r="C9" s="18">
        <v>22971.06</v>
      </c>
      <c r="D9" s="4" t="s">
        <v>6</v>
      </c>
      <c r="E9" s="4" t="s">
        <v>7</v>
      </c>
    </row>
    <row r="10" spans="2:5" x14ac:dyDescent="0.25">
      <c r="B10" s="15" t="s">
        <v>5</v>
      </c>
      <c r="C10" s="18">
        <v>21274.66</v>
      </c>
      <c r="D10" s="4" t="s">
        <v>6</v>
      </c>
      <c r="E10" s="4" t="s">
        <v>7</v>
      </c>
    </row>
    <row r="11" spans="2:5" x14ac:dyDescent="0.25">
      <c r="B11" s="15" t="s">
        <v>5</v>
      </c>
      <c r="C11" s="18">
        <v>28233.3</v>
      </c>
      <c r="D11" s="4" t="s">
        <v>6</v>
      </c>
      <c r="E11" s="4" t="s">
        <v>7</v>
      </c>
    </row>
    <row r="12" spans="2:5" x14ac:dyDescent="0.25">
      <c r="B12" s="15" t="s">
        <v>5</v>
      </c>
      <c r="C12" s="18">
        <v>31995.06</v>
      </c>
      <c r="D12" s="4" t="s">
        <v>6</v>
      </c>
      <c r="E12" s="4" t="s">
        <v>7</v>
      </c>
    </row>
    <row r="13" spans="2:5" x14ac:dyDescent="0.25">
      <c r="B13" s="15" t="s">
        <v>5</v>
      </c>
      <c r="C13" s="18">
        <v>29437.07</v>
      </c>
      <c r="D13" s="4" t="s">
        <v>6</v>
      </c>
      <c r="E13" s="4" t="s">
        <v>7</v>
      </c>
    </row>
    <row r="14" spans="2:5" x14ac:dyDescent="0.25">
      <c r="B14" s="15" t="s">
        <v>5</v>
      </c>
      <c r="C14" s="18">
        <v>32415.5</v>
      </c>
      <c r="D14" s="4" t="s">
        <v>6</v>
      </c>
      <c r="E14" s="4" t="s">
        <v>7</v>
      </c>
    </row>
    <row r="15" spans="2:5" x14ac:dyDescent="0.25">
      <c r="B15" s="15" t="s">
        <v>5</v>
      </c>
      <c r="C15" s="18">
        <v>31526.19</v>
      </c>
      <c r="D15" s="4" t="s">
        <v>6</v>
      </c>
      <c r="E15" s="4" t="s">
        <v>7</v>
      </c>
    </row>
    <row r="16" spans="2:5" x14ac:dyDescent="0.25">
      <c r="B16" s="15" t="s">
        <v>5</v>
      </c>
      <c r="C16" s="18">
        <v>31114.2</v>
      </c>
      <c r="D16" s="4" t="s">
        <v>6</v>
      </c>
      <c r="E16" s="4" t="s">
        <v>7</v>
      </c>
    </row>
    <row r="17" spans="2:5" x14ac:dyDescent="0.25">
      <c r="B17" s="15" t="s">
        <v>5</v>
      </c>
      <c r="C17" s="18">
        <v>34065.379999999997</v>
      </c>
      <c r="D17" s="4" t="s">
        <v>6</v>
      </c>
      <c r="E17" s="4" t="s">
        <v>7</v>
      </c>
    </row>
    <row r="18" spans="2:5" x14ac:dyDescent="0.25">
      <c r="B18" s="15" t="s">
        <v>5</v>
      </c>
      <c r="C18" s="18">
        <v>35395.910000000003</v>
      </c>
      <c r="D18" s="4" t="s">
        <v>6</v>
      </c>
      <c r="E18" s="4" t="s">
        <v>7</v>
      </c>
    </row>
    <row r="19" spans="2:5" x14ac:dyDescent="0.25">
      <c r="B19" s="15" t="s">
        <v>5</v>
      </c>
      <c r="C19" s="18">
        <v>31017.49</v>
      </c>
      <c r="D19" s="4" t="s">
        <v>6</v>
      </c>
      <c r="E19" s="4" t="s">
        <v>7</v>
      </c>
    </row>
    <row r="20" spans="2:5" x14ac:dyDescent="0.25">
      <c r="B20" s="15" t="s">
        <v>5</v>
      </c>
      <c r="C20" s="18">
        <v>29284.89</v>
      </c>
      <c r="D20" s="4" t="s">
        <v>6</v>
      </c>
      <c r="E20" s="4" t="s">
        <v>7</v>
      </c>
    </row>
    <row r="21" spans="2:5" x14ac:dyDescent="0.25">
      <c r="B21" s="15" t="s">
        <v>5</v>
      </c>
      <c r="C21" s="18">
        <v>25749.32</v>
      </c>
      <c r="D21" s="4" t="s">
        <v>6</v>
      </c>
      <c r="E21" s="4" t="s">
        <v>7</v>
      </c>
    </row>
    <row r="22" spans="2:5" x14ac:dyDescent="0.25">
      <c r="B22" s="15" t="s">
        <v>5</v>
      </c>
      <c r="C22" s="18">
        <v>30968.39</v>
      </c>
      <c r="D22" s="4" t="s">
        <v>6</v>
      </c>
      <c r="E22" s="4" t="s">
        <v>7</v>
      </c>
    </row>
    <row r="23" spans="2:5" x14ac:dyDescent="0.25">
      <c r="B23" s="15" t="s">
        <v>5</v>
      </c>
      <c r="C23" s="18">
        <v>24966.36</v>
      </c>
      <c r="D23" s="4" t="s">
        <v>6</v>
      </c>
      <c r="E23" s="4" t="s">
        <v>7</v>
      </c>
    </row>
    <row r="24" spans="2:5" x14ac:dyDescent="0.25">
      <c r="B24" s="15" t="s">
        <v>5</v>
      </c>
      <c r="C24" s="18">
        <v>23101.31</v>
      </c>
      <c r="D24" s="4" t="s">
        <v>6</v>
      </c>
      <c r="E24" s="4" t="s">
        <v>7</v>
      </c>
    </row>
    <row r="25" spans="2:5" x14ac:dyDescent="0.25">
      <c r="B25" s="15" t="s">
        <v>5</v>
      </c>
      <c r="C25" s="18">
        <v>17264.2</v>
      </c>
      <c r="D25" s="4" t="s">
        <v>6</v>
      </c>
      <c r="E25" s="4" t="s">
        <v>7</v>
      </c>
    </row>
    <row r="26" spans="2:5" x14ac:dyDescent="0.25">
      <c r="B26" s="15" t="s">
        <v>5</v>
      </c>
      <c r="C26" s="18">
        <v>16731.2</v>
      </c>
      <c r="D26" s="4" t="s">
        <v>6</v>
      </c>
      <c r="E26" s="4" t="s">
        <v>7</v>
      </c>
    </row>
    <row r="27" spans="2:5" x14ac:dyDescent="0.25">
      <c r="B27" s="15" t="s">
        <v>5</v>
      </c>
      <c r="C27" s="18">
        <v>17665.8</v>
      </c>
      <c r="D27" s="4" t="s">
        <v>6</v>
      </c>
      <c r="E27" s="4" t="s">
        <v>7</v>
      </c>
    </row>
    <row r="28" spans="2:5" x14ac:dyDescent="0.25">
      <c r="B28" s="15" t="s">
        <v>5</v>
      </c>
      <c r="C28" s="18">
        <v>16119.97</v>
      </c>
      <c r="D28" s="4" t="s">
        <v>6</v>
      </c>
      <c r="E28" s="4" t="s">
        <v>7</v>
      </c>
    </row>
    <row r="29" spans="2:5" x14ac:dyDescent="0.25">
      <c r="B29" s="15" t="s">
        <v>5</v>
      </c>
      <c r="C29" s="18">
        <v>17208.009999999998</v>
      </c>
      <c r="D29" s="4" t="s">
        <v>6</v>
      </c>
      <c r="E29" s="4" t="s">
        <v>7</v>
      </c>
    </row>
    <row r="30" spans="2:5" x14ac:dyDescent="0.25">
      <c r="B30" s="15" t="s">
        <v>5</v>
      </c>
      <c r="C30" s="18">
        <v>16321.02</v>
      </c>
      <c r="D30" s="4" t="s">
        <v>6</v>
      </c>
      <c r="E30" s="4" t="s">
        <v>7</v>
      </c>
    </row>
    <row r="31" spans="2:5" x14ac:dyDescent="0.25">
      <c r="B31" s="15" t="s">
        <v>5</v>
      </c>
      <c r="C31" s="18">
        <v>25110.65</v>
      </c>
      <c r="D31" s="4" t="s">
        <v>6</v>
      </c>
      <c r="E31" s="4" t="s">
        <v>7</v>
      </c>
    </row>
    <row r="32" spans="2:5" x14ac:dyDescent="0.25">
      <c r="B32" s="6" t="s">
        <v>14</v>
      </c>
      <c r="C32" s="20">
        <v>22027.45</v>
      </c>
      <c r="D32" s="4" t="s">
        <v>6</v>
      </c>
      <c r="E32" s="4" t="s">
        <v>7</v>
      </c>
    </row>
    <row r="33" spans="2:5" x14ac:dyDescent="0.25">
      <c r="B33" s="6" t="s">
        <v>15</v>
      </c>
      <c r="C33" s="19">
        <f>911.46+25845.25</f>
        <v>26756.71</v>
      </c>
      <c r="D33" s="4" t="s">
        <v>6</v>
      </c>
      <c r="E33" s="4" t="s">
        <v>7</v>
      </c>
    </row>
    <row r="34" spans="2:5" x14ac:dyDescent="0.25">
      <c r="B34" s="3" t="s">
        <v>40</v>
      </c>
      <c r="C34" s="19">
        <f>29573.5+6085.5</f>
        <v>35659</v>
      </c>
      <c r="D34" s="4" t="s">
        <v>6</v>
      </c>
      <c r="E34" s="4" t="s">
        <v>7</v>
      </c>
    </row>
    <row r="35" spans="2:5" x14ac:dyDescent="0.25">
      <c r="B35" s="6" t="s">
        <v>24</v>
      </c>
      <c r="C35" s="19">
        <v>13964.94</v>
      </c>
      <c r="D35" s="4" t="s">
        <v>6</v>
      </c>
      <c r="E35" s="4" t="s">
        <v>7</v>
      </c>
    </row>
    <row r="36" spans="2:5" x14ac:dyDescent="0.25">
      <c r="B36" s="3" t="s">
        <v>45</v>
      </c>
      <c r="C36" s="19">
        <f>32737.12+556.37</f>
        <v>33293.49</v>
      </c>
      <c r="D36" s="4" t="s">
        <v>6</v>
      </c>
      <c r="E36" s="4" t="s">
        <v>7</v>
      </c>
    </row>
    <row r="37" spans="2:5" x14ac:dyDescent="0.25">
      <c r="B37" s="3" t="s">
        <v>25</v>
      </c>
      <c r="C37" s="19">
        <f>20796.37+824.53</f>
        <v>21620.899999999998</v>
      </c>
      <c r="D37" s="4" t="s">
        <v>6</v>
      </c>
      <c r="E37" s="4" t="s">
        <v>7</v>
      </c>
    </row>
    <row r="38" spans="2:5" x14ac:dyDescent="0.25">
      <c r="B38" s="3" t="s">
        <v>30</v>
      </c>
      <c r="C38" s="19">
        <f>9719.84+1684.94</f>
        <v>11404.78</v>
      </c>
      <c r="D38" s="4" t="s">
        <v>6</v>
      </c>
      <c r="E38" s="4" t="s">
        <v>7</v>
      </c>
    </row>
    <row r="39" spans="2:5" x14ac:dyDescent="0.25">
      <c r="B39" s="6" t="s">
        <v>46</v>
      </c>
      <c r="C39" s="19">
        <f>33000+1207.84+1681.95</f>
        <v>35889.789999999994</v>
      </c>
      <c r="D39" s="4" t="s">
        <v>6</v>
      </c>
      <c r="E39" s="4" t="s">
        <v>7</v>
      </c>
    </row>
    <row r="40" spans="2:5" x14ac:dyDescent="0.25">
      <c r="B40" s="3" t="s">
        <v>47</v>
      </c>
      <c r="C40" s="19">
        <f>19453.36+3026.55+1523.34+2645.82</f>
        <v>26649.07</v>
      </c>
      <c r="D40" s="4" t="s">
        <v>6</v>
      </c>
      <c r="E40" s="4" t="s">
        <v>7</v>
      </c>
    </row>
    <row r="41" spans="2:5" x14ac:dyDescent="0.25">
      <c r="B41" s="6" t="s">
        <v>5</v>
      </c>
      <c r="C41" s="19">
        <f>33000+5133.91+1062.63</f>
        <v>39196.54</v>
      </c>
      <c r="D41" s="4" t="s">
        <v>6</v>
      </c>
      <c r="E41" s="4" t="s">
        <v>7</v>
      </c>
    </row>
    <row r="42" spans="2:5" x14ac:dyDescent="0.25">
      <c r="B42" s="3" t="s">
        <v>38</v>
      </c>
      <c r="C42" s="19">
        <f>3608.79+1354.39</f>
        <v>4963.18</v>
      </c>
      <c r="D42" s="4" t="s">
        <v>6</v>
      </c>
      <c r="E42" s="4" t="s">
        <v>7</v>
      </c>
    </row>
    <row r="43" spans="2:5" x14ac:dyDescent="0.25">
      <c r="B43" s="6" t="s">
        <v>5</v>
      </c>
      <c r="C43" s="19">
        <f>1473.75+1218.67+350.73</f>
        <v>3043.15</v>
      </c>
      <c r="D43" s="4" t="s">
        <v>6</v>
      </c>
      <c r="E43" s="4" t="s">
        <v>7</v>
      </c>
    </row>
    <row r="44" spans="2:5" x14ac:dyDescent="0.25">
      <c r="B44" s="3" t="s">
        <v>48</v>
      </c>
      <c r="C44" s="19">
        <v>15009.07</v>
      </c>
      <c r="D44" s="4" t="s">
        <v>6</v>
      </c>
      <c r="E44" s="4" t="s">
        <v>7</v>
      </c>
    </row>
    <row r="45" spans="2:5" x14ac:dyDescent="0.25">
      <c r="B45" s="6" t="s">
        <v>5</v>
      </c>
      <c r="C45" s="19">
        <v>6827.32</v>
      </c>
      <c r="D45" s="4" t="s">
        <v>6</v>
      </c>
      <c r="E45" s="4" t="s">
        <v>7</v>
      </c>
    </row>
    <row r="46" spans="2:5" x14ac:dyDescent="0.25">
      <c r="B46" s="6" t="s">
        <v>5</v>
      </c>
      <c r="C46" s="19">
        <f>1530.04+5894.98</f>
        <v>7425.0199999999995</v>
      </c>
      <c r="D46" s="4" t="s">
        <v>6</v>
      </c>
      <c r="E46" s="4" t="s">
        <v>7</v>
      </c>
    </row>
    <row r="47" spans="2:5" x14ac:dyDescent="0.25">
      <c r="B47" s="6" t="s">
        <v>15</v>
      </c>
      <c r="C47" s="19">
        <f>18937.33+307.46</f>
        <v>19244.79</v>
      </c>
      <c r="D47" s="4" t="s">
        <v>6</v>
      </c>
      <c r="E47" s="4" t="s">
        <v>7</v>
      </c>
    </row>
    <row r="48" spans="2:5" x14ac:dyDescent="0.25">
      <c r="B48" s="6" t="s">
        <v>5</v>
      </c>
      <c r="C48" s="19">
        <v>1304.22</v>
      </c>
      <c r="D48" s="4" t="s">
        <v>6</v>
      </c>
      <c r="E48" s="4" t="s">
        <v>7</v>
      </c>
    </row>
    <row r="49" spans="2:5" x14ac:dyDescent="0.25">
      <c r="B49" s="3" t="s">
        <v>9</v>
      </c>
      <c r="C49" s="19">
        <v>1231.3800000000001</v>
      </c>
      <c r="D49" s="4" t="s">
        <v>6</v>
      </c>
      <c r="E49" s="4" t="s">
        <v>7</v>
      </c>
    </row>
    <row r="50" spans="2:5" x14ac:dyDescent="0.25">
      <c r="B50" s="6" t="s">
        <v>5</v>
      </c>
      <c r="C50" s="19">
        <v>9656.98</v>
      </c>
      <c r="D50" s="4" t="s">
        <v>6</v>
      </c>
      <c r="E50" s="4" t="s">
        <v>7</v>
      </c>
    </row>
    <row r="51" spans="2:5" x14ac:dyDescent="0.25">
      <c r="B51" s="6"/>
      <c r="C51" s="5"/>
      <c r="D51" s="4"/>
      <c r="E51" s="4"/>
    </row>
    <row r="52" spans="2:5" ht="19.5" x14ac:dyDescent="0.3">
      <c r="B52" s="22" t="s">
        <v>10</v>
      </c>
      <c r="C52" s="22"/>
      <c r="D52" s="22"/>
      <c r="E52" s="22"/>
    </row>
    <row r="53" spans="2:5" x14ac:dyDescent="0.25">
      <c r="B53" s="6"/>
      <c r="C53" s="5"/>
      <c r="D53" s="4"/>
      <c r="E53" s="4"/>
    </row>
  </sheetData>
  <mergeCells count="3">
    <mergeCell ref="B2:E2"/>
    <mergeCell ref="B4:E4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B13" sqref="B1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1" t="s">
        <v>49</v>
      </c>
      <c r="C2" s="21"/>
      <c r="D2" s="21"/>
      <c r="E2" s="21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x14ac:dyDescent="0.25">
      <c r="B5" s="15"/>
      <c r="C5" s="19"/>
      <c r="D5" s="4"/>
      <c r="E5" s="4"/>
    </row>
    <row r="6" spans="2:5" x14ac:dyDescent="0.25">
      <c r="B6" s="3"/>
      <c r="C6" s="19"/>
      <c r="D6" s="4"/>
      <c r="E6" s="4"/>
    </row>
    <row r="7" spans="2:5" x14ac:dyDescent="0.25">
      <c r="B7" s="3"/>
      <c r="C7" s="19"/>
      <c r="D7" s="4"/>
      <c r="E7" s="4"/>
    </row>
    <row r="8" spans="2:5" x14ac:dyDescent="0.25">
      <c r="B8" s="6"/>
      <c r="C8" s="19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2" t="s">
        <v>10</v>
      </c>
      <c r="C10" s="22"/>
      <c r="D10" s="22"/>
      <c r="E10" s="22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2021-07-12T18:11:02Z</cp:lastPrinted>
  <dcterms:created xsi:type="dcterms:W3CDTF">2020-11-04T15:40:30Z</dcterms:created>
  <dcterms:modified xsi:type="dcterms:W3CDTF">2021-11-05T19:21:19Z</dcterms:modified>
</cp:coreProperties>
</file>