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8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tamys\Documents\JOFEGE\19.013 ITANGUÁ\19.013 - MEDIÇÕES\33ª MEDIÇÃO\MEMÓRIA DE CÁLCULO\"/>
    </mc:Choice>
  </mc:AlternateContent>
  <xr:revisionPtr revIDLastSave="0" documentId="13_ncr:1_{A90CEA5E-8021-4B48-A932-707A812D4C44}" xr6:coauthVersionLast="47" xr6:coauthVersionMax="47" xr10:uidLastSave="{00000000-0000-0000-0000-000000000000}"/>
  <bookViews>
    <workbookView xWindow="-120" yWindow="-120" windowWidth="20730" windowHeight="11160" tabRatio="500" xr2:uid="{00000000-000D-0000-FFFF-FFFF00000000}"/>
  </bookViews>
  <sheets>
    <sheet name="33° MEDIÇÃO MEMORIAL" sheetId="1" r:id="rId1"/>
  </sheets>
  <definedNames>
    <definedName name="_xlnm.Print_Area" localSheetId="0">'33° MEDIÇÃO MEMORIAL'!$A$1:$I$2286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681" i="1" l="1"/>
  <c r="E2262" i="1"/>
  <c r="E2261" i="1"/>
  <c r="E2263" i="1" l="1"/>
  <c r="F2266" i="1" s="1"/>
  <c r="E1346" i="1"/>
  <c r="E1343" i="1"/>
  <c r="E1345" i="1"/>
  <c r="E1344" i="1"/>
  <c r="D1435" i="1" l="1"/>
  <c r="E1435" i="1" s="1"/>
  <c r="D1434" i="1"/>
  <c r="E1434" i="1" s="1"/>
  <c r="E1441" i="1"/>
  <c r="E1436" i="1" l="1"/>
  <c r="B1445" i="1" s="1"/>
  <c r="D1585" i="1" l="1"/>
  <c r="C1585" i="1"/>
  <c r="E1376" i="1" l="1"/>
  <c r="D1445" i="1" s="1"/>
  <c r="F1445" i="1" s="1"/>
  <c r="F1449" i="1" s="1"/>
  <c r="F1378" i="1"/>
  <c r="E1342" i="1"/>
  <c r="F1350" i="1" s="1"/>
  <c r="C1297" i="1" l="1"/>
  <c r="F1301" i="1" s="1"/>
  <c r="E1234" i="1"/>
  <c r="F1237" i="1" s="1"/>
  <c r="I1287" i="1" l="1"/>
  <c r="I1228" i="1"/>
  <c r="E1134" i="1" l="1"/>
  <c r="E1135" i="1" s="1"/>
  <c r="D1171" i="1" l="1"/>
  <c r="E198" i="1"/>
  <c r="E199" i="1" s="1"/>
  <c r="E203" i="1" s="1"/>
  <c r="E2247" i="1" l="1"/>
  <c r="F2249" i="1" s="1"/>
  <c r="F2127" i="1"/>
  <c r="I2127" i="1" s="1"/>
  <c r="F2126" i="1"/>
  <c r="I2126" i="1" s="1"/>
  <c r="I2122" i="1"/>
  <c r="I2121" i="1"/>
  <c r="I2120" i="1"/>
  <c r="F2087" i="1"/>
  <c r="F2086" i="1"/>
  <c r="F2083" i="1"/>
  <c r="F2082" i="1"/>
  <c r="F2088" i="1"/>
  <c r="F2085" i="1"/>
  <c r="F2084" i="1"/>
  <c r="F2081" i="1"/>
  <c r="E2055" i="1"/>
  <c r="E2054" i="1"/>
  <c r="F2020" i="1"/>
  <c r="F2021" i="1" s="1"/>
  <c r="H2015" i="1"/>
  <c r="H2014" i="1"/>
  <c r="F2000" i="1"/>
  <c r="E2003" i="1" s="1"/>
  <c r="I1993" i="1" s="1"/>
  <c r="H1972" i="1"/>
  <c r="F1974" i="1" s="1"/>
  <c r="H1947" i="1"/>
  <c r="H1921" i="1"/>
  <c r="H1920" i="1"/>
  <c r="F1896" i="1"/>
  <c r="I1887" i="1" s="1"/>
  <c r="F2089" i="1" l="1"/>
  <c r="F2093" i="1" s="1"/>
  <c r="E2056" i="1"/>
  <c r="F2060" i="1" s="1"/>
  <c r="I2128" i="1"/>
  <c r="F2131" i="1" s="1"/>
  <c r="I2110" i="1" s="1"/>
  <c r="H2016" i="1"/>
  <c r="F2028" i="1" s="1"/>
  <c r="I2008" i="1" s="1"/>
  <c r="H1948" i="1"/>
  <c r="F1949" i="1" s="1"/>
  <c r="I1941" i="1" s="1"/>
  <c r="H1922" i="1"/>
  <c r="F1924" i="1" s="1"/>
  <c r="I1914" i="1" s="1"/>
  <c r="I1966" i="1"/>
  <c r="D1580" i="1" l="1"/>
  <c r="F1595" i="1" s="1"/>
  <c r="D1552" i="1"/>
  <c r="F1266" i="1" l="1"/>
  <c r="G1047" i="1"/>
  <c r="G1046" i="1"/>
  <c r="G1048" i="1" l="1"/>
  <c r="F1050" i="1" s="1"/>
  <c r="G746" i="1"/>
  <c r="G745" i="1"/>
  <c r="G744" i="1"/>
  <c r="G743" i="1"/>
  <c r="G742" i="1"/>
  <c r="G741" i="1"/>
  <c r="G740" i="1"/>
  <c r="E680" i="1"/>
  <c r="G680" i="1" s="1"/>
  <c r="E651" i="1"/>
  <c r="E611" i="1"/>
  <c r="G747" i="1" l="1"/>
  <c r="H595" i="1" l="1"/>
  <c r="H596" i="1" s="1"/>
  <c r="F598" i="1" s="1"/>
  <c r="F569" i="1"/>
  <c r="F568" i="1"/>
  <c r="F567" i="1"/>
  <c r="F566" i="1" l="1"/>
  <c r="F570" i="1" s="1"/>
  <c r="E533" i="1" l="1"/>
  <c r="E534" i="1" s="1"/>
  <c r="D538" i="1" s="1"/>
  <c r="E228" i="1"/>
  <c r="E229" i="1" s="1"/>
  <c r="I221" i="1" s="1"/>
  <c r="I590" i="1" l="1"/>
  <c r="C1553" i="1" l="1"/>
  <c r="D1551" i="1"/>
  <c r="C1580" i="1"/>
  <c r="F1528" i="1"/>
  <c r="I1522" i="1" s="1"/>
  <c r="E1328" i="1"/>
  <c r="D1331" i="1" s="1"/>
  <c r="G1292" i="1"/>
  <c r="G1291" i="1"/>
  <c r="E1193" i="1"/>
  <c r="F1195" i="1" s="1"/>
  <c r="I1188" i="1" s="1"/>
  <c r="I2077" i="1" l="1"/>
  <c r="I2048" i="1"/>
  <c r="D1553" i="1"/>
  <c r="D1555" i="1" s="1"/>
  <c r="I2241" i="1" l="1"/>
  <c r="F2221" i="1"/>
  <c r="I2213" i="1" s="1"/>
  <c r="C2191" i="1"/>
  <c r="D2188" i="1"/>
  <c r="D2191" i="1" s="1"/>
  <c r="H2176" i="1"/>
  <c r="H2175" i="1"/>
  <c r="H2174" i="1"/>
  <c r="F2169" i="1"/>
  <c r="F2168" i="1"/>
  <c r="F2159" i="1"/>
  <c r="F2158" i="1"/>
  <c r="F2164" i="1" l="1"/>
  <c r="D2179" i="1" s="1"/>
  <c r="H2177" i="1"/>
  <c r="D2181" i="1" s="1"/>
  <c r="F2170" i="1"/>
  <c r="D2180" i="1" s="1"/>
  <c r="D2182" i="1" l="1"/>
  <c r="D2190" i="1" s="1"/>
  <c r="D2192" i="1" s="1"/>
  <c r="F2195" i="1" s="1"/>
  <c r="E1835" i="1" l="1"/>
  <c r="E1805" i="1"/>
  <c r="C1761" i="1"/>
  <c r="C1792" i="1" s="1"/>
  <c r="D1738" i="1"/>
  <c r="D1707" i="1"/>
  <c r="F1707" i="1" s="1"/>
  <c r="F1710" i="1" s="1"/>
  <c r="D1618" i="1"/>
  <c r="F1622" i="1" s="1"/>
  <c r="I1612" i="1" s="1"/>
  <c r="F1488" i="1"/>
  <c r="E1761" i="1" l="1"/>
  <c r="C1782" i="1" s="1"/>
  <c r="F1209" i="1"/>
  <c r="I1201" i="1" s="1"/>
  <c r="I1164" i="1" l="1"/>
  <c r="I1128" i="1" l="1"/>
  <c r="H1020" i="1"/>
  <c r="H1019" i="1"/>
  <c r="H989" i="1"/>
  <c r="H988" i="1"/>
  <c r="H1018" i="1"/>
  <c r="H1017" i="1"/>
  <c r="H987" i="1"/>
  <c r="H986" i="1"/>
  <c r="E655" i="1"/>
  <c r="E612" i="1"/>
  <c r="H1021" i="1" l="1"/>
  <c r="H990" i="1"/>
  <c r="F1837" i="1" l="1"/>
  <c r="C1864" i="1" s="1"/>
  <c r="D1809" i="1"/>
  <c r="E1792" i="1"/>
  <c r="F1796" i="1" s="1"/>
  <c r="I1789" i="1" s="1"/>
  <c r="G1782" i="1"/>
  <c r="F1784" i="1" s="1"/>
  <c r="I1770" i="1" s="1"/>
  <c r="E1765" i="1"/>
  <c r="I1756" i="1" s="1"/>
  <c r="I1730" i="1"/>
  <c r="E1691" i="1"/>
  <c r="C1695" i="1" s="1"/>
  <c r="I1686" i="1" s="1"/>
  <c r="I1670" i="1"/>
  <c r="I1659" i="1"/>
  <c r="I1645" i="1"/>
  <c r="C1618" i="1"/>
  <c r="I1482" i="1"/>
  <c r="I1322" i="1"/>
  <c r="F1105" i="1"/>
  <c r="I1085" i="1" s="1"/>
  <c r="G1093" i="1"/>
  <c r="G1092" i="1"/>
  <c r="G1091" i="1"/>
  <c r="F1079" i="1"/>
  <c r="F1083" i="1" s="1"/>
  <c r="I1067" i="1" s="1"/>
  <c r="B962" i="1"/>
  <c r="F962" i="1" s="1"/>
  <c r="F964" i="1" s="1"/>
  <c r="I950" i="1" s="1"/>
  <c r="E959" i="1"/>
  <c r="E860" i="1"/>
  <c r="B888" i="1" s="1"/>
  <c r="E888" i="1" s="1"/>
  <c r="F890" i="1" s="1"/>
  <c r="I881" i="1" s="1"/>
  <c r="E849" i="1"/>
  <c r="D852" i="1" s="1"/>
  <c r="D854" i="1" s="1"/>
  <c r="I842" i="1"/>
  <c r="E806" i="1"/>
  <c r="F808" i="1" s="1"/>
  <c r="I798" i="1" s="1"/>
  <c r="G778" i="1"/>
  <c r="F780" i="1" s="1"/>
  <c r="I770" i="1" s="1"/>
  <c r="E616" i="1"/>
  <c r="I604" i="1" s="1"/>
  <c r="I527" i="1"/>
  <c r="E522" i="1"/>
  <c r="I513" i="1" s="1"/>
  <c r="E485" i="1"/>
  <c r="F485" i="1" s="1"/>
  <c r="F486" i="1" s="1"/>
  <c r="D489" i="1" s="1"/>
  <c r="C480" i="1"/>
  <c r="E480" i="1" s="1"/>
  <c r="E481" i="1" s="1"/>
  <c r="B489" i="1" s="1"/>
  <c r="C436" i="1"/>
  <c r="D443" i="1" s="1"/>
  <c r="I428" i="1" s="1"/>
  <c r="C399" i="1"/>
  <c r="D405" i="1" s="1"/>
  <c r="I393" i="1" s="1"/>
  <c r="D371" i="1"/>
  <c r="I358" i="1" s="1"/>
  <c r="E333" i="1"/>
  <c r="D336" i="1" s="1"/>
  <c r="I327" i="1" s="1"/>
  <c r="D305" i="1"/>
  <c r="I294" i="1" s="1"/>
  <c r="E253" i="1"/>
  <c r="E254" i="1" s="1"/>
  <c r="D258" i="1" s="1"/>
  <c r="F231" i="1"/>
  <c r="G182" i="1"/>
  <c r="F186" i="1" s="1"/>
  <c r="I177" i="1" s="1"/>
  <c r="E175" i="1"/>
  <c r="I169" i="1" s="1"/>
  <c r="G150" i="1"/>
  <c r="F154" i="1" s="1"/>
  <c r="I145" i="1" s="1"/>
  <c r="G111" i="1"/>
  <c r="F115" i="1" s="1"/>
  <c r="I106" i="1" s="1"/>
  <c r="E102" i="1"/>
  <c r="C102" i="1"/>
  <c r="E78" i="1"/>
  <c r="I70" i="1" s="1"/>
  <c r="I1546" i="1" l="1"/>
  <c r="I2153" i="1"/>
  <c r="G102" i="1"/>
  <c r="F104" i="1" s="1"/>
  <c r="I94" i="1" s="1"/>
  <c r="G1094" i="1"/>
  <c r="E1096" i="1" s="1"/>
  <c r="I638" i="1"/>
  <c r="I191" i="1"/>
  <c r="I1828" i="1"/>
  <c r="G1864" i="1"/>
  <c r="F1866" i="1" s="1"/>
  <c r="I1857" i="1" s="1"/>
  <c r="I1698" i="1"/>
  <c r="E993" i="1"/>
  <c r="D995" i="1" s="1"/>
  <c r="I980" i="1" s="1"/>
  <c r="I1572" i="1"/>
  <c r="G682" i="1"/>
  <c r="E572" i="1"/>
  <c r="I559" i="1" s="1"/>
  <c r="D1023" i="1"/>
  <c r="I1011" i="1" s="1"/>
  <c r="I249" i="1"/>
  <c r="G286" i="1"/>
  <c r="D290" i="1" s="1"/>
  <c r="I278" i="1" s="1"/>
  <c r="F489" i="1"/>
  <c r="F492" i="1" s="1"/>
  <c r="I1367" i="1"/>
  <c r="F750" i="1"/>
  <c r="I735" i="1" s="1"/>
  <c r="G1293" i="1"/>
  <c r="C1822" i="1"/>
  <c r="G1822" i="1" s="1"/>
  <c r="I1799" i="1"/>
  <c r="I1039" i="1" l="1"/>
  <c r="F687" i="1"/>
  <c r="I675" i="1" s="1"/>
  <c r="G714" i="1"/>
  <c r="F716" i="1" s="1"/>
  <c r="I706" i="1" s="1"/>
  <c r="I1427" i="1"/>
  <c r="I1336" i="1"/>
  <c r="F1824" i="1"/>
  <c r="I1815" i="1"/>
  <c r="I474" i="1"/>
  <c r="B518" i="1"/>
</calcChain>
</file>

<file path=xl/sharedStrings.xml><?xml version="1.0" encoding="utf-8"?>
<sst xmlns="http://schemas.openxmlformats.org/spreadsheetml/2006/main" count="1365" uniqueCount="602">
  <si>
    <t>CLIENTE : PREFEITURA MUNICIPAL DE SOROCABA</t>
  </si>
  <si>
    <t xml:space="preserve">OBRA: Implantação de via Marginal do Córrego Itanguá + OAE </t>
  </si>
  <si>
    <t>LOCAL: AV. DR. AMÉRICO FIGUEIREDO</t>
  </si>
  <si>
    <t>MEMÓRIA DE CÁLCULO</t>
  </si>
  <si>
    <t>ITEM</t>
  </si>
  <si>
    <t>SERVIÇOS</t>
  </si>
  <si>
    <t>UNID.</t>
  </si>
  <si>
    <t>QUANTIDADE</t>
  </si>
  <si>
    <t>1.1</t>
  </si>
  <si>
    <t>PROJETOS</t>
  </si>
  <si>
    <t>FOLHA</t>
  </si>
  <si>
    <t>FOLHAS DO PROJETO EM ANEXO</t>
  </si>
  <si>
    <t>FOLHAS =  UNIDADES</t>
  </si>
  <si>
    <t xml:space="preserve">TOTAL DE PROJETO DE SINALIZAÇÃO = </t>
  </si>
  <si>
    <t>FOLHAS</t>
  </si>
  <si>
    <t>1.2.</t>
  </si>
  <si>
    <t>INSTALAÇÕES PRELIMINARES</t>
  </si>
  <si>
    <t>1.3</t>
  </si>
  <si>
    <t>TERRAPLENAGEM</t>
  </si>
  <si>
    <t>1.3.1</t>
  </si>
  <si>
    <t>LIMP.TERRENO C/DEST.ARV.PERIMETRO&lt;=78CM</t>
  </si>
  <si>
    <t>M²</t>
  </si>
  <si>
    <t>PROJETO E PLANILHAS DE QUANTITATIVO  EM ANEXO.</t>
  </si>
  <si>
    <t>LOCAL</t>
  </si>
  <si>
    <t>ESTACA INICIAL</t>
  </si>
  <si>
    <t>ESTACA FINAL</t>
  </si>
  <si>
    <t>ÁREA (M ²)</t>
  </si>
  <si>
    <t>RAMO E</t>
  </si>
  <si>
    <t>7+00</t>
  </si>
  <si>
    <t>10+00</t>
  </si>
  <si>
    <t>CANTEIRO</t>
  </si>
  <si>
    <t>9+00</t>
  </si>
  <si>
    <t>136+6,95</t>
  </si>
  <si>
    <t>TOTAL DE ÁREA DE LIMPEZA DE TERRENO =</t>
  </si>
  <si>
    <t>1.3.2</t>
  </si>
  <si>
    <t>DERRUBADA E DEST.ARV.C/PERIMETRO&gt;78CM</t>
  </si>
  <si>
    <t>Uni.</t>
  </si>
  <si>
    <t>QUANTIDADE TOTAL ACUMULADA DE DERRUBADA E DESTOCAMENTO DE ÁRVORES</t>
  </si>
  <si>
    <t>UNIDADES</t>
  </si>
  <si>
    <t xml:space="preserve">PAGO NAS MEDIÇÕES ANTERIORES:  </t>
  </si>
  <si>
    <t>QUANTIDADE ACUMULADA - QUANTIDADE MEDIÇÕES ANTERIORES = QUANTIDADE À MEDIR</t>
  </si>
  <si>
    <t>-</t>
  </si>
  <si>
    <t>=</t>
  </si>
  <si>
    <t>TOTAL DE QUANTIDADE DE DERRUBADA DE ÁRVORES =</t>
  </si>
  <si>
    <t>1.3.3</t>
  </si>
  <si>
    <t>CARGA DE MATERIAL LIMPEZA</t>
  </si>
  <si>
    <t>M³</t>
  </si>
  <si>
    <t>ESPESSURA (M)</t>
  </si>
  <si>
    <t>VOLUME (M³)</t>
  </si>
  <si>
    <t>TOTAL DE VOLUME PARA CARGA DE MATERIAL DE LIMPEZA  =</t>
  </si>
  <si>
    <t>1.3.4</t>
  </si>
  <si>
    <t>TRANSPORTE MATERIAL DE LIMPEZA ATE 1 KM</t>
  </si>
  <si>
    <t>M³ X KM</t>
  </si>
  <si>
    <t>TOTAL DE VOLUME DE TRANSPORTE DE MATERIAL DE LIMPEZA  =</t>
  </si>
  <si>
    <t>1.3.5</t>
  </si>
  <si>
    <t>TRANSPORTE MATERIAL DE LIMP.ALEM DE 1 KM</t>
  </si>
  <si>
    <t>SUPRESSÃO DESTE ITEM DA PLANILHA DE CONTRATO</t>
  </si>
  <si>
    <t>VOLUME TOTAL ACUMULADO MEDIDO =</t>
  </si>
  <si>
    <t>VOLUME TOTAL DE TRANSPORTE SUPRIMIDO =</t>
  </si>
  <si>
    <t>1.3.6</t>
  </si>
  <si>
    <t>ESPALHAMENTO/REGULARIZACAO/COMPACTACAO DE MATERIAL EM BOTA‐FORA</t>
  </si>
  <si>
    <t>TOTAL DE ESPALHAMENTO DE MATERIAL EM BOTA-FORA =</t>
  </si>
  <si>
    <t>1.3.7</t>
  </si>
  <si>
    <t>ESCAVAÇÃO E CARGA DE MATERIAL DE 1/2A CATEGORIA</t>
  </si>
  <si>
    <t>ESCAVAÇÃO EXECUTADO</t>
  </si>
  <si>
    <t>Local</t>
  </si>
  <si>
    <t>Posição</t>
  </si>
  <si>
    <t>Altura</t>
  </si>
  <si>
    <t>Volume</t>
  </si>
  <si>
    <t>TOTAL</t>
  </si>
  <si>
    <t>TOTAL VOLUME ESCAVAÇÃO E CARGA DE MATERIAL DE 1/2A CATEGORIA</t>
  </si>
  <si>
    <t>1.3.10</t>
  </si>
  <si>
    <t>COMPACTAÇÃO DE ATERRO MECANIZADO A 100% PN, SEM FORNECIMENTO DE SOLO EM CAMPO ABERTO.</t>
  </si>
  <si>
    <t>PROJETO E PLANILHAS DE QUANTITATIVO ACUMULADO EM ANEXO.</t>
  </si>
  <si>
    <t xml:space="preserve">COMPACTAÇÃO MECANICA DE ARGILA EXECUTADO </t>
  </si>
  <si>
    <t>TOTAL DE VOLUME DE COMPACTAÇÃO DE ATERRO MECANIZADO =</t>
  </si>
  <si>
    <t>1.3.11</t>
  </si>
  <si>
    <t>DEMOLIÇÃO DE CONCRETO SIMPLES</t>
  </si>
  <si>
    <t>DEMOLIÇÃO CONCRETO SIMPLES</t>
  </si>
  <si>
    <t>H (M)</t>
  </si>
  <si>
    <t>AMÉRICO FIGUEIREDO</t>
  </si>
  <si>
    <t xml:space="preserve">TOTAL </t>
  </si>
  <si>
    <t>TOTAL DEMOLIÇÃO DE CONCRETO SIMPLES</t>
  </si>
  <si>
    <t>1.3.14</t>
  </si>
  <si>
    <t>REMOÇÃO DE ENTULHO ALÉM DO PRIMEIRO KM</t>
  </si>
  <si>
    <t>M³XKM</t>
  </si>
  <si>
    <t>DISTÂNCIA DA OBRA PARA  BOTA FORA NA AVENIDA GENERAL MOTORS = 14,90 KM</t>
  </si>
  <si>
    <t>TRANSPORTE = VOLUME X DISTÂNCIA</t>
  </si>
  <si>
    <t>VOLUME</t>
  </si>
  <si>
    <t>X</t>
  </si>
  <si>
    <t>DMT</t>
  </si>
  <si>
    <t>TOTAL REMOÇÃO DE ENTULHO ALÉM DO PRIMEIRO KM</t>
  </si>
  <si>
    <t>1.3.19</t>
  </si>
  <si>
    <t>CHAPISCO COMUM - ARGAMASSA DE CIMENTO E AREIA 1:3</t>
  </si>
  <si>
    <t>CHAPISCO      =        ÁREA DO MURO     -        ÁREA DO PORTÃO              X            2                =     ÁREA TOTAL</t>
  </si>
  <si>
    <t>X          2</t>
  </si>
  <si>
    <t>TOTAL CHAPISCO COMUM - ARGAMASSA DE CIMENTO E AREIA 1:3</t>
  </si>
  <si>
    <t>1.3.23</t>
  </si>
  <si>
    <t>ALVENARIA DE BLOCOS DE CONCRETO 14 X 19 X 39CM</t>
  </si>
  <si>
    <t>ALVENARIA EXECUTADA      =               ÁREA DO MURO   -   ÁREA DO PORTÃO       =     ÁREA TOTAL</t>
  </si>
  <si>
    <t>TOTAL ALVENARIA DE BLOCOS DE CONCRETO 14 X 19 X 39CM</t>
  </si>
  <si>
    <t>1.3.24</t>
  </si>
  <si>
    <t>REBOCO</t>
  </si>
  <si>
    <t>REBOCO      =        ÁREA DO MURO     -        ÁREA DO PORTÃO              X            2                =     ÁREA TOTAL</t>
  </si>
  <si>
    <t>TOTAL REBOCO</t>
  </si>
  <si>
    <t>1.3.28</t>
  </si>
  <si>
    <t>FORNECIMENTO E APLICAÇÃO DE AÇO CA-50 - DIÂMETRO &lt;  1/2"</t>
  </si>
  <si>
    <t>KG</t>
  </si>
  <si>
    <t>RESUMO POR Ø</t>
  </si>
  <si>
    <t>Ø</t>
  </si>
  <si>
    <t>Kg</t>
  </si>
  <si>
    <t>TOTAL DE FORNECIMENTO E APLICAÇÃO DE AÇO CA-50 - DIÂMETRO &lt;  1/2"</t>
  </si>
  <si>
    <t>1.3.29</t>
  </si>
  <si>
    <t>FORNECIMENTO E APLICAÇÃO DE AÇO CA-50 - DIÂMETRO &gt; OU = 1/2"</t>
  </si>
  <si>
    <t>TOTAL DE FORNECIMENTO E APLICAÇÃO DE AÇO CA-50 - DIÂMETRO &gt; OU = 1/2"</t>
  </si>
  <si>
    <t>1.4</t>
  </si>
  <si>
    <t>PAVIMENTAÇÃO (Marginal, Alça de Acesso, Entornos e Retornos)</t>
  </si>
  <si>
    <t>1.4.1</t>
  </si>
  <si>
    <t>ESCAVAÇÃO MANUAL PARA FUNDAÇÕES E VALAS COM PROFUNDIDADE MÉDIA MENOR OU IGUAL À 1,50M</t>
  </si>
  <si>
    <t>ESCAVAÇÃO MANUAL TROCA DA ADUTORA</t>
  </si>
  <si>
    <t>ÁREA (M²)</t>
  </si>
  <si>
    <t>ALTURA(H)</t>
  </si>
  <si>
    <t xml:space="preserve">AMÉRICO FIGUEIREDO </t>
  </si>
  <si>
    <t xml:space="preserve">ESCAVAÇÃO MANUAL TROCATUBO DO GÁS </t>
  </si>
  <si>
    <t>VOLUME UNITÁRIO (M³)</t>
  </si>
  <si>
    <t>VOLUME TOTAL (M³)</t>
  </si>
  <si>
    <t>ADUTORA</t>
  </si>
  <si>
    <t>GÁS</t>
  </si>
  <si>
    <t>+</t>
  </si>
  <si>
    <t>VOLUME TOTAL DE ESCAVAÇÃO MANUAL PARA FUNDAÇÕES =</t>
  </si>
  <si>
    <t>1.4.2</t>
  </si>
  <si>
    <t>CARGA E REMOÇÃO DE TERRA ATÉ A DISTÂNCIA MÉDIA DE 1,0KM</t>
  </si>
  <si>
    <t>PLANILHAS DE QUANTITATIVO ACUMULADO EM ANEXO.</t>
  </si>
  <si>
    <t>VOLUME TOTAL</t>
  </si>
  <si>
    <t>1KM</t>
  </si>
  <si>
    <t>VOLUME TOTAL DE CARGA E REMOÇÃO DE TERRA ATÉ A DISTÂNCIA MÉDIA DE 1,0KM</t>
  </si>
  <si>
    <t>1.4.3</t>
  </si>
  <si>
    <t>PROJETO E PLANILHA DE QUANTITATIVO  EM ANEXO</t>
  </si>
  <si>
    <t>ESCAVAÇÃO (M³)</t>
  </si>
  <si>
    <t>14+8,52</t>
  </si>
  <si>
    <t>TOTAL ESCAVAÇÃO E CARGA DE MATERIAL DE 1/2A CATEGORIA</t>
  </si>
  <si>
    <t>TOTAL EXECUTADO</t>
  </si>
  <si>
    <t>TOTAL PAGO</t>
  </si>
  <si>
    <t>1.4.10</t>
  </si>
  <si>
    <t>BASE DE BRITA GRADUADA</t>
  </si>
  <si>
    <t>BGS EXECUTADO</t>
  </si>
  <si>
    <t>TOTAL DE BASE DE BRITA GRADUADA                                       =</t>
  </si>
  <si>
    <t>1.4.14</t>
  </si>
  <si>
    <t>IMPRIMAÇÃO BETUMINOSA IMPERMEABILIZANTE</t>
  </si>
  <si>
    <t>1.4.15</t>
  </si>
  <si>
    <t xml:space="preserve">IMPRIMAÇÃO BETUMINOSA LIGANTE      </t>
  </si>
  <si>
    <t>RAMO C</t>
  </si>
  <si>
    <t>0+0,00</t>
  </si>
  <si>
    <t>RAMO J</t>
  </si>
  <si>
    <t>7+15,00</t>
  </si>
  <si>
    <t>MARGINAL ESQUERDA</t>
  </si>
  <si>
    <t>TOTAL DE ÁREA DE IMPRIMAÇÃO LIGANTE  =</t>
  </si>
  <si>
    <t>1.4.16</t>
  </si>
  <si>
    <t>BASE DE BINDER DENSO (SEM TRANSPORTE)</t>
  </si>
  <si>
    <t>ESPESSURA (H)</t>
  </si>
  <si>
    <t>TOTAL DE VOLUME DE BASE DE BINDER DENSO =</t>
  </si>
  <si>
    <t>1.4.17</t>
  </si>
  <si>
    <t>TRANSPORTE DE BINDER ALÉM DO PRIMEIRO KM</t>
  </si>
  <si>
    <t>m³ x km</t>
  </si>
  <si>
    <t>TOTAL DE VOLUME DE TRANSPORTE DE BINDER =</t>
  </si>
  <si>
    <t>1.4.18</t>
  </si>
  <si>
    <t>REVESTIMENTO DE CONCRETO ASFÁLTICO (SEM TRANSPORTE)</t>
  </si>
  <si>
    <t>TOTAL DE VOLUME DE CBUQ =</t>
  </si>
  <si>
    <t>1.4.19</t>
  </si>
  <si>
    <t>TRANSPORTE DE CONCRETO ASFÁLTICO ALÉM DO PRIMEIRO KM</t>
  </si>
  <si>
    <t>TOTAL DE VOLUME DE TRANSPORTE DE CBUQ =</t>
  </si>
  <si>
    <t>1.4.20</t>
  </si>
  <si>
    <t>FRESAGEM DE PAVIMENTO ASFÁLTICO COM ESPESSURA ATÉ 5CM, EM VIAS ARTERIAIS, INCLUSIVE REMOÇÃO DO MATERIAL FRESADO ATÉ 10KM E VARRIÇÃO</t>
  </si>
  <si>
    <t>TOTAL DE ÁREA DE FRESAGEM  =</t>
  </si>
  <si>
    <t>1.4.21</t>
  </si>
  <si>
    <t>ARRANCAMENTO DE GUIAS, INCLUI CARGA EM CAMINHÃO</t>
  </si>
  <si>
    <t>M</t>
  </si>
  <si>
    <t>COMPRIMENTO (M)</t>
  </si>
  <si>
    <t>0+00</t>
  </si>
  <si>
    <t>3+1,50</t>
  </si>
  <si>
    <t>4+16,00</t>
  </si>
  <si>
    <t>10+9,34</t>
  </si>
  <si>
    <t>10+16,70</t>
  </si>
  <si>
    <t>ARRANCAMENTO DE GUIA EXECUTADO</t>
  </si>
  <si>
    <t>PAGO NESTE ITEM</t>
  </si>
  <si>
    <t>PAGO NO ITEM 2.1.14</t>
  </si>
  <si>
    <t>TOTAL DE ARRANCAMENTO DE GUIA  =</t>
  </si>
  <si>
    <t>1.4.22</t>
  </si>
  <si>
    <t>TRANSPORTE DE GUIAS</t>
  </si>
  <si>
    <t>m x km</t>
  </si>
  <si>
    <t>DISTÂNCIA DO ATERRO DE INERTES = 14,90 KM</t>
  </si>
  <si>
    <t xml:space="preserve"> ARRANCAMENTO DE GUIA</t>
  </si>
  <si>
    <t>Comp.</t>
  </si>
  <si>
    <t>TRANSPORTE</t>
  </si>
  <si>
    <t>x</t>
  </si>
  <si>
    <t>TOTAL DE VOLUME DE TRANSPORTE  =</t>
  </si>
  <si>
    <t>M X KM</t>
  </si>
  <si>
    <t>1.4.23</t>
  </si>
  <si>
    <t>DEMOLIÇÃO DE PAVIMENTO ASFÁLTICO, INCLUSIVE CAPA, INCLUI CARGA NO CAMINHÃO</t>
  </si>
  <si>
    <t xml:space="preserve">RAMO E  </t>
  </si>
  <si>
    <t>12+15,83</t>
  </si>
  <si>
    <t>13+8,66</t>
  </si>
  <si>
    <t>RAMO 200</t>
  </si>
  <si>
    <t>3+00</t>
  </si>
  <si>
    <t>1+00</t>
  </si>
  <si>
    <t>ILHA</t>
  </si>
  <si>
    <t>3+7,57</t>
  </si>
  <si>
    <t>1+5,50</t>
  </si>
  <si>
    <t xml:space="preserve">TOTAL DE ÁREA DE DEMOLIÇÃO DE PAVIMENTO ASFÁTICO = </t>
  </si>
  <si>
    <t xml:space="preserve">SALDO PARA MEDIR NO ITEM = </t>
  </si>
  <si>
    <t>RESTANTE MEDIDO NO ITEM 2.1.16  = 416,42 M²</t>
  </si>
  <si>
    <t>1.4.24</t>
  </si>
  <si>
    <t>TRANSPORTE DE PAVIMENTO ASFÁLTICO</t>
  </si>
  <si>
    <t>m² x km</t>
  </si>
  <si>
    <t>TRANSPORTE DE PAVIMENTO ASFÁLTICO = ÁREA DEMOLIDA X DMT</t>
  </si>
  <si>
    <t>DISTÂNCIA DA OBRA PARA O BOTA-FORA NA AV. GENERAL MOTORS = 14,90 KM</t>
  </si>
  <si>
    <t xml:space="preserve">ÁREA DE DEMOLIÇÃO DE PAVIMENTO = </t>
  </si>
  <si>
    <t>transporte de pavimento asfáltico  =</t>
  </si>
  <si>
    <t>M²xkm</t>
  </si>
  <si>
    <t>RESTANTE MEDIDO NO ITEM 2.1.17  = 6.204,66 M²xkm</t>
  </si>
  <si>
    <t>1.4.25</t>
  </si>
  <si>
    <t>SARJETA DE CONCRETO FCK 20 MPA (extrusada)</t>
  </si>
  <si>
    <t>SARJETA</t>
  </si>
  <si>
    <t>LARGURA (M)</t>
  </si>
  <si>
    <t>VOLUME TOTAL DE SARJETA</t>
  </si>
  <si>
    <t>VOLUME TOTAL SARJETA DE CONCRETO</t>
  </si>
  <si>
    <t>1.4.26</t>
  </si>
  <si>
    <t>GUIA DE CONCRETO FCK 20 MPA (extrusada)</t>
  </si>
  <si>
    <t xml:space="preserve">GUIA </t>
  </si>
  <si>
    <t>VOLUME TOTAL GUIA DE CONCRETO</t>
  </si>
  <si>
    <t>1.4.28</t>
  </si>
  <si>
    <t>DEMOLIÇÃO DE SARJETA</t>
  </si>
  <si>
    <t>EST. INICIAL</t>
  </si>
  <si>
    <t>EST.FINAL</t>
  </si>
  <si>
    <t>1+10,00</t>
  </si>
  <si>
    <t>6+11,00</t>
  </si>
  <si>
    <t>8+11,50</t>
  </si>
  <si>
    <t>10+9,00</t>
  </si>
  <si>
    <t>VOLUME TOTAL DE DEMOLIÇÃO DE CONCRETO SIMPLES =</t>
  </si>
  <si>
    <t>1.4.29</t>
  </si>
  <si>
    <t>PROJETO, TICKET'S E PLANILHAS DE QUANTITATIVO ACUMULADO EM ANEXO.</t>
  </si>
  <si>
    <t>REMOÇÃO DE ENTULHO ALÉM DO PRIMEIRO KM = VOLUME DE ENTULHO X DMT</t>
  </si>
  <si>
    <t>VOLUME TOTAL DE ENTULHO</t>
  </si>
  <si>
    <t>1.4.30</t>
  </si>
  <si>
    <t>PASSEIO DE CONCRETO, FCK=25MPA, INCLUINDO PREPARO DA CAIXA E LASTRO DE BRITA</t>
  </si>
  <si>
    <t>CONCRETO PASSEIO</t>
  </si>
  <si>
    <t>EST. INÍCIO</t>
  </si>
  <si>
    <t>EST. FIM</t>
  </si>
  <si>
    <t>A (M²)</t>
  </si>
  <si>
    <t>H(M)</t>
  </si>
  <si>
    <t>VOLUME TOTAL DE PASSEIO</t>
  </si>
  <si>
    <t xml:space="preserve">PAGO NESTE ITEM </t>
  </si>
  <si>
    <t>PAGO NO ITEM 1.4.31</t>
  </si>
  <si>
    <t>TOTAL DE VOLUME DE PASSEIO DE CONCRETO FCK 25,0 MPA =</t>
  </si>
  <si>
    <t>1.4.31</t>
  </si>
  <si>
    <t>PASSEIO DE CONCRETO, FCK=30MPA, INCLUINDO PREPARO DA CAIXA E LASTRO DE BRITA (CICLOVIA)</t>
  </si>
  <si>
    <t>TOTAL VOLUME DE CICLOVIA =</t>
  </si>
  <si>
    <t>Custo Unitário 1.4.30 = R$ 385,00</t>
  </si>
  <si>
    <t>Custo Unitário 1.4.31 = R$ 390,00</t>
  </si>
  <si>
    <t>UNID</t>
  </si>
  <si>
    <t>UNIDADE</t>
  </si>
  <si>
    <t>1.6</t>
  </si>
  <si>
    <t>TRAVESSIAS - CÓRREGO ITANGUÁ</t>
  </si>
  <si>
    <t>1.6.9</t>
  </si>
  <si>
    <t>CONCRETO FCK 18,0 MPA</t>
  </si>
  <si>
    <t>CONCRETO</t>
  </si>
  <si>
    <t>COMPRIMENTO(M)</t>
  </si>
  <si>
    <t>TOTAL DE VOLUME DE CONCRETO FCK 18,0 MPA =</t>
  </si>
  <si>
    <t>ÁREA</t>
  </si>
  <si>
    <t>COMPRIMENTO</t>
  </si>
  <si>
    <t>COMPRIMENTO  (M)</t>
  </si>
  <si>
    <t>ALTURA (M)</t>
  </si>
  <si>
    <t>1.7</t>
  </si>
  <si>
    <t>CONTENÇÃO DE MARGENS - GABIÕES</t>
  </si>
  <si>
    <t>Esquerdo</t>
  </si>
  <si>
    <t>Direito</t>
  </si>
  <si>
    <t>MURO</t>
  </si>
  <si>
    <t xml:space="preserve">TOTAL DE MANTA </t>
  </si>
  <si>
    <t>1.7.9</t>
  </si>
  <si>
    <t>FORNECIMENTO E COLOCAÇÃO DE MANTA GEOTÊXTIL COM RESISTÊNCIA À TRAÇÃO LONGITUDIINAL DE 10KN/M E TRAÇÃO TRANSVERSAL DE 9KN/M EM JUNTA DE DILATAÇÃO</t>
  </si>
  <si>
    <t>4+9,00</t>
  </si>
  <si>
    <t>1.8</t>
  </si>
  <si>
    <t>SINALIZAÇÃO</t>
  </si>
  <si>
    <t>1.8.1</t>
  </si>
  <si>
    <t>SINALIZAÇÃO HORIZONTAL COM TINTA DE RESINA ACRÍLICA</t>
  </si>
  <si>
    <t xml:space="preserve"> PLANILHA DE QUANTITATIVO  EM ANEXO</t>
  </si>
  <si>
    <t>RESUMO</t>
  </si>
  <si>
    <t>LARG.</t>
  </si>
  <si>
    <t>TOTAL DE SINALIZAÇÃO HORIZONTAL COM TINTA DE RESINA ACRÍLICA         =</t>
  </si>
  <si>
    <t>1.8.2</t>
  </si>
  <si>
    <t>SINALIZAÇÃO HORIZONTAL COM TERMOPLAST HOT-SPRAY</t>
  </si>
  <si>
    <t xml:space="preserve">TOTAL SINALIZAÇÃO HORIZONTAL COM TERMOPLAST HOT-SPRAY </t>
  </si>
  <si>
    <t>1.8.3</t>
  </si>
  <si>
    <t>1.8.4</t>
  </si>
  <si>
    <t>TACHÃO MONODIRECIONAL REFLETIVO DE VIDRO</t>
  </si>
  <si>
    <t>TOTAL DE TACHÃO MONODIRECIONAL REFLETIVO DE VIDRO</t>
  </si>
  <si>
    <t>1.8.5</t>
  </si>
  <si>
    <t>TACHÃO BIDIRECIONAL REFLETIVO DE VIDRO</t>
  </si>
  <si>
    <t>1.8.6</t>
  </si>
  <si>
    <t xml:space="preserve">SUPORTE TUBULAR GALVANIZADO 2 1/2"                                             </t>
  </si>
  <si>
    <t>SUPORTE TUBULAR GALVANIZADO 2 1/2"</t>
  </si>
  <si>
    <t>Quant.</t>
  </si>
  <si>
    <t>TOTAL SUPORTE TUBULAR GALVANIZADO     =</t>
  </si>
  <si>
    <t>1.8.15</t>
  </si>
  <si>
    <t>Área total</t>
  </si>
  <si>
    <t>1.8.14</t>
  </si>
  <si>
    <t>FORNECIMENTO E TRANSPORTE DE PLACA DE ALUMÍNIO  GT+GT (REGULAMENTAÇÃO/ADVERTÊNCIA)</t>
  </si>
  <si>
    <t>TOTAL  FORNECIMENTO E TRANSPORTE DE PLACA DE ALUMÍNIO  GT+GT                =</t>
  </si>
  <si>
    <t>FORNECIENTO E TRANSPORTE DE PLACA DE ALUMÍNIO GT+AI (INDICAÇÃO e ORIENTAÇÃO)</t>
  </si>
  <si>
    <t>TOTAL  FORNECIMENTO E TRANSPORTE DE PLACA DE ALUMÍNIO  GT+AL                =</t>
  </si>
  <si>
    <t>1.9</t>
  </si>
  <si>
    <t>ILUMINAÇÃO PÚBLICA</t>
  </si>
  <si>
    <t>INSTALAÇÃO DE POSTES</t>
  </si>
  <si>
    <t>1.9.8</t>
  </si>
  <si>
    <t>Ponto de Medição Padrão CPFL</t>
  </si>
  <si>
    <t>INSTALAÇÃO DE POSTE PADRÃO CONFORME PROJETO E PLANILHA  EM ANEXO</t>
  </si>
  <si>
    <t>TOTAL DE PADRÃO =</t>
  </si>
  <si>
    <t>1.9.9</t>
  </si>
  <si>
    <t>Comando de Iluminação Coletivo</t>
  </si>
  <si>
    <t>TOTAL DE COMANDO =</t>
  </si>
  <si>
    <t>1.9.10</t>
  </si>
  <si>
    <t>Quadro para Comando</t>
  </si>
  <si>
    <t>INSTALAÇÃO DE QUADRO DE COMANDO  NOS PADRÕES</t>
  </si>
  <si>
    <t>TOTAL DE QUADRO =</t>
  </si>
  <si>
    <t>1.10</t>
  </si>
  <si>
    <t>PAISAGISMO</t>
  </si>
  <si>
    <t>1.10.1</t>
  </si>
  <si>
    <t>TERRA PREPARADA PARA PLANTIO</t>
  </si>
  <si>
    <t xml:space="preserve">UTILIZADA PARA PREPARO E PLANTIO DAS ÁRVORES </t>
  </si>
  <si>
    <t>QUANTIDADE DE MUDAS</t>
  </si>
  <si>
    <t>DIÂMETRO (M)</t>
  </si>
  <si>
    <t>TOTAL DE TERRA =</t>
  </si>
  <si>
    <t>1.10.2</t>
  </si>
  <si>
    <t>PLANTIO DE GRAMA EM PLACAS</t>
  </si>
  <si>
    <t>PROJETO E PLANILHA DE QUANTITATIVO ACUMULADO EM ANEXO</t>
  </si>
  <si>
    <t>QUANTIDADE TOTAL DE GRAMA PLANTADA</t>
  </si>
  <si>
    <t>PAGO NAS MEDIÇÕES ANTERIORES</t>
  </si>
  <si>
    <t>QUANTIDADE ACUMULADO - QUANTIDADE PAGO MEDOÇÕES ANTERIORES           =        QUANTIDADE Á MEDIR</t>
  </si>
  <si>
    <t>TOTAL DE GRAMA</t>
  </si>
  <si>
    <t>EST. FINAL</t>
  </si>
  <si>
    <t>OAE SOBRE O CÓRREGO ITANGUÁ, NA AVENIDA DR. AMÉRICO FIGUEIREDO</t>
  </si>
  <si>
    <t>2.1.1</t>
  </si>
  <si>
    <t>TOTAL DE LIMPEZA                                                =</t>
  </si>
  <si>
    <t>2.1.3</t>
  </si>
  <si>
    <t>TOTAL DE CARGA DE MATERIAL DE LIMPEZA</t>
  </si>
  <si>
    <t>2.1.4</t>
  </si>
  <si>
    <t>M³*KM</t>
  </si>
  <si>
    <t>DISTÂNCIA DENTRO DA OBRA</t>
  </si>
  <si>
    <t>TOTAL DE VOLUME DE TRANSPORTE DE ENTULHO                =</t>
  </si>
  <si>
    <t>M³xKM</t>
  </si>
  <si>
    <t>2.1.6</t>
  </si>
  <si>
    <t>TOTAL DE ESPALHAMENTO/REGULARIZAÇÃO DE MATERIALEM BOTA FORA  =</t>
  </si>
  <si>
    <t>2.1.14</t>
  </si>
  <si>
    <t>TOTAL DE ARRANCAMENTO DE GUIAS                =</t>
  </si>
  <si>
    <t>2.1.15</t>
  </si>
  <si>
    <t>MxKM</t>
  </si>
  <si>
    <t>TOTAL DE VOLUME DE TRANSPORTE DE  DE GUIAS                =</t>
  </si>
  <si>
    <t>2.1.16</t>
  </si>
  <si>
    <t>DEMOLIÇÃO DE PAVIMENTO</t>
  </si>
  <si>
    <t>VOLUME TOTAL DE DEMOLIÇÃO DE PAVIMENTO ASFÁLTICO, INCLUSIVE CAPA, INCLUI CARGA NO CAMINHÃO</t>
  </si>
  <si>
    <t>2.1.17</t>
  </si>
  <si>
    <t>M²xKM</t>
  </si>
  <si>
    <t>MURO AB</t>
  </si>
  <si>
    <t>2.5</t>
  </si>
  <si>
    <t>SUPERESTRUTURA</t>
  </si>
  <si>
    <t>FORNECIMENTO  E APLICAÇÃO DE CONCRETO USINADO FCK=25MPA-BOMBEADO</t>
  </si>
  <si>
    <t>P1-P4</t>
  </si>
  <si>
    <t>FORMA PLANA P/CONC.PROTEND.OU APARENTE</t>
  </si>
  <si>
    <t>Lateral 1</t>
  </si>
  <si>
    <t>Lateral 2</t>
  </si>
  <si>
    <t>2.5.13</t>
  </si>
  <si>
    <t>TUBO DE PVC PERFURADO OU NAO D=0,075M</t>
  </si>
  <si>
    <t>VÃO</t>
  </si>
  <si>
    <t>P7-P9</t>
  </si>
  <si>
    <t>LADO ESQUERDO</t>
  </si>
  <si>
    <t>11+0,00</t>
  </si>
  <si>
    <t>LADO DIREITO</t>
  </si>
  <si>
    <t>TOTAL (M)</t>
  </si>
  <si>
    <t>P7-P9 - LADO ESQUERDO</t>
  </si>
  <si>
    <t>OAE</t>
  </si>
  <si>
    <t>TOTAL DE TUBO DE PVC PERFURADO OU NAO D=0,075M</t>
  </si>
  <si>
    <t>4+8,00</t>
  </si>
  <si>
    <t>Comprimento do muro (L)</t>
  </si>
  <si>
    <t>Comprimento unitário</t>
  </si>
  <si>
    <t>Elaboração de "As Built" do projeto executivo elétrico em formato A1</t>
  </si>
  <si>
    <t>1.1.8</t>
  </si>
  <si>
    <t>1.1.9</t>
  </si>
  <si>
    <t>Elaboração de "As Built" do projeto executivo geométrico em formato A1</t>
  </si>
  <si>
    <t>Elaboração de "As Built" do projeto executivo de pavimentação em formato A1</t>
  </si>
  <si>
    <t>Desmobilização de construção provisória</t>
  </si>
  <si>
    <t>1.2.3</t>
  </si>
  <si>
    <t>Desmobilização do canteiro de obras x m2</t>
  </si>
  <si>
    <t>13+8,00</t>
  </si>
  <si>
    <t>MURO EF</t>
  </si>
  <si>
    <t>16+0,00</t>
  </si>
  <si>
    <t>0+17,00</t>
  </si>
  <si>
    <t>AMÉRICO FIGUEIREDO/RAMO J E ACESSO MURO EF</t>
  </si>
  <si>
    <t>RAMO 400</t>
  </si>
  <si>
    <t>2+0,00</t>
  </si>
  <si>
    <t>6+13,50</t>
  </si>
  <si>
    <t>8+5,00</t>
  </si>
  <si>
    <t>1+17,00</t>
  </si>
  <si>
    <t>6+15,00</t>
  </si>
  <si>
    <t>3+6,00</t>
  </si>
  <si>
    <t>MURO GH</t>
  </si>
  <si>
    <t>16+5,00</t>
  </si>
  <si>
    <t>9+0,00</t>
  </si>
  <si>
    <t>15+5,00</t>
  </si>
  <si>
    <t>RAMO 400/RAMO J</t>
  </si>
  <si>
    <t>RAMO 400/PRAÇA</t>
  </si>
  <si>
    <t>Fator Proporcional = 0,987%</t>
  </si>
  <si>
    <t>Sinalização horizontal com termoplast Hot-spray</t>
  </si>
  <si>
    <t>1.5.21</t>
  </si>
  <si>
    <t>POÇO DE VISITA EM ALVENARIA ESTRUTURAL - Ø1,20 COM ALTURA ATÉ 3,30m</t>
  </si>
  <si>
    <t>TOTAL DE METRAGEM DE POÇO DE VISITA EM ALVENARIA Ø1,20 =</t>
  </si>
  <si>
    <t>1.5</t>
  </si>
  <si>
    <t>DRENAGEM</t>
  </si>
  <si>
    <t>Pago nesse item 1.8.2</t>
  </si>
  <si>
    <t>Sinalização horizontal com termoplast Extrundado</t>
  </si>
  <si>
    <t>R-1</t>
  </si>
  <si>
    <t>R-19</t>
  </si>
  <si>
    <t>R-24a</t>
  </si>
  <si>
    <t xml:space="preserve">PLACA MOD. ALUMINÍO GT+GT </t>
  </si>
  <si>
    <t>PLACA DE ALUMINÍO GT+AL</t>
  </si>
  <si>
    <t>15+14,00</t>
  </si>
  <si>
    <t>16+4,00</t>
  </si>
  <si>
    <t>13+9,00</t>
  </si>
  <si>
    <t>30ª MEDIÇÃO</t>
  </si>
  <si>
    <t>31ª MEDIÇÃO</t>
  </si>
  <si>
    <t>TOTAL ACUMULADO</t>
  </si>
  <si>
    <t>TOTA A PAGAR</t>
  </si>
  <si>
    <t>CONCRETO BARREIRA RÍGIDA</t>
  </si>
  <si>
    <t>P4-P7</t>
  </si>
  <si>
    <t>29ª MEDIÇÃO</t>
  </si>
  <si>
    <t>BARREIRA RÍGIDA</t>
  </si>
  <si>
    <t>Fechamento 2</t>
  </si>
  <si>
    <t>BARREIRA</t>
  </si>
  <si>
    <t>Fechamento 1</t>
  </si>
  <si>
    <t>TOTAL DE ÁREA DE IMPRIMAÇÃO IMPERMEABILIZANTE  =</t>
  </si>
  <si>
    <t>TUBO DE PVC DUPLO - SUPERESTRUTURA</t>
  </si>
  <si>
    <t>7+9,00</t>
  </si>
  <si>
    <t>13+12,61</t>
  </si>
  <si>
    <t>TUBO DE PVC DUPLO - MURO ARMADO</t>
  </si>
  <si>
    <t>CD</t>
  </si>
  <si>
    <t>EF</t>
  </si>
  <si>
    <t>TUBO DE PVC SUPERESTRUTURA</t>
  </si>
  <si>
    <t>P1-P4 - LADO ESQUERDO</t>
  </si>
  <si>
    <t>P4-P7 - LADO ESQUERDO</t>
  </si>
  <si>
    <t>PVC DUPLO LINEAR OAE</t>
  </si>
  <si>
    <t>PVC DUPLO LINEAR MURO</t>
  </si>
  <si>
    <t>PVC DRENO TABULEIRO</t>
  </si>
  <si>
    <t>CONJUNTO DE POSTE 6,0 m, NÚCLEO E LUMINÁRIA 1 PÉTALA. Conjunto de poste metálico, altura 10,0 m, núcleo, luminária, lâmpada, conexões, condutor interno, dispositivo de proteção individual, aterramento, incluso os serviços de escavação, concreto 13,5 MPA, lançamento, apiloamento e reaterro.</t>
  </si>
  <si>
    <t>Cabo 6,00 mm² - isolamento para 1,0 KV - classe 4 - flexível</t>
  </si>
  <si>
    <t>4.3.1</t>
  </si>
  <si>
    <t>4.3.2</t>
  </si>
  <si>
    <t>TOTAL DE Cabo 6,00 mm² - isolamento para 1,0 KV - classe 4 - flexível</t>
  </si>
  <si>
    <t>TOTAL DE CONJUNTO DE POSTE 6,0 m, NÚCLEO E LUMINÁRIA 1 PÉTALA</t>
  </si>
  <si>
    <t>UN</t>
  </si>
  <si>
    <t>ILUMINAÇÃO</t>
  </si>
  <si>
    <t>16+10,00</t>
  </si>
  <si>
    <t>10+0,00</t>
  </si>
  <si>
    <t>1.4.39</t>
  </si>
  <si>
    <t>FORNECIMENTO E ASSENTAMENTO DE TUBO DE PEAD CORRUGADO E PERFURADO PARA DRENAGEM - DIÂMETRO 4,0" (EM ACORDO COM AS NORMAS DNIT 093/06, NBR 15073 E</t>
  </si>
  <si>
    <t>TOTAL FORNECIMENTO E ASSENTAMENTO DE TUBO DE PEAD CORRUGADO E PERFURADO PARA DRENAGEM - DIÂMETRO 4,0"</t>
  </si>
  <si>
    <t>15+3,00</t>
  </si>
  <si>
    <t>15+2,00</t>
  </si>
  <si>
    <t>15+18,50</t>
  </si>
  <si>
    <t>MANTA PARA MONTAGEM DO MURO</t>
  </si>
  <si>
    <t>MURO EF/GH</t>
  </si>
  <si>
    <t>TOTAL DE TACHÃO BIDIRECIONAL REFLETIVO DE VIDRO</t>
  </si>
  <si>
    <t>Suporte para placa 3,6 M</t>
  </si>
  <si>
    <t>Suporte para placa 2,5 M</t>
  </si>
  <si>
    <t>RAMO 400 -PRAÇA</t>
  </si>
  <si>
    <t>2.4</t>
  </si>
  <si>
    <t>MESOESTRUTURA</t>
  </si>
  <si>
    <t>2.4.2</t>
  </si>
  <si>
    <t>VOLUME TOTAL DE CONCRETO  USINADO FCK=25MPA-BOMBEADO           =</t>
  </si>
  <si>
    <t>2.4.3</t>
  </si>
  <si>
    <t>TOTAL DE FORMA P/CONC.PROTEND.OU APARENTE     =</t>
  </si>
  <si>
    <t>2.4.4</t>
  </si>
  <si>
    <t>ARMADURA EM AÇO CA-50</t>
  </si>
  <si>
    <t>TOTAL (KG)</t>
  </si>
  <si>
    <t>TOTAL DE ARMADURA EM AÇO CA-50               =</t>
  </si>
  <si>
    <t>FORMA DAS BARREIRAS RÍGIDAS E MURETA DO GRADIL RAMPA DE ACESSO 2</t>
  </si>
  <si>
    <t>Armaduras transversais</t>
  </si>
  <si>
    <t>Espaçamento</t>
  </si>
  <si>
    <t>Kg/m</t>
  </si>
  <si>
    <t>Massa(kg)</t>
  </si>
  <si>
    <t>Est. 13+8,74 até 16+0,00</t>
  </si>
  <si>
    <t>Est. 13+8,03 até 15+18,00</t>
  </si>
  <si>
    <t>Armaduras longitudinais</t>
  </si>
  <si>
    <t>Comprimento corrido</t>
  </si>
  <si>
    <t>Qtde de barras</t>
  </si>
  <si>
    <t>PLANILHA DE QUANTITATIVO  EM ANEXO</t>
  </si>
  <si>
    <t>RAMO C - Muro AB</t>
  </si>
  <si>
    <t>1.4.12</t>
  </si>
  <si>
    <t xml:space="preserve">SUB-BASE OU BASE DE MACADAME SECO          </t>
  </si>
  <si>
    <t>TOTAL DE VOLUME DE SUB-BASE OU BASE DE MACADAME SECO     =</t>
  </si>
  <si>
    <t>PLANILHA DE QUANTITATIVO DE ESCAVAÇÃO  EM ANEXO.</t>
  </si>
  <si>
    <t>REFERENTE AO MÊS: 01/08/2023  Á  31/08/2023</t>
  </si>
  <si>
    <t>DATA DA MEDIÇÃO:  31/08/2023</t>
  </si>
  <si>
    <t>Marginal Esquerda Est 135+10,00</t>
  </si>
  <si>
    <t xml:space="preserve">Área </t>
  </si>
  <si>
    <t>MURO EF/GH COMPLEMENTO 1</t>
  </si>
  <si>
    <t>MURO EF/GH COMPLEMENTO 2</t>
  </si>
  <si>
    <t>LARGURA</t>
  </si>
  <si>
    <t>ÁREA MÉDIA (M²)</t>
  </si>
  <si>
    <t>COMPRIMENTO MÉDIO (M)</t>
  </si>
  <si>
    <t>7+0,00</t>
  </si>
  <si>
    <t>DISTÂNCIA DA USINA DE OSASCO - KM MÁXIMO = 20 KM</t>
  </si>
  <si>
    <t>Quantidade à Medir = 0,3465x0,987 = 0,35</t>
  </si>
  <si>
    <t>1.4.37</t>
  </si>
  <si>
    <t>FORNECIMENTO E INSTALAÇÃO DE DEFENSA METÁLICA GALVANIZADA, TIPO SEMI-MALEÁVEL SIMPLES</t>
  </si>
  <si>
    <t>DEFENSA INSTALADA</t>
  </si>
  <si>
    <t>TOTAL DE FORNECIMENTO E INSTALAÇÃO DE DEFENSA =</t>
  </si>
  <si>
    <t>1.5.30</t>
  </si>
  <si>
    <t>BOCA DE LOBO QUADRUPLA</t>
  </si>
  <si>
    <t>TOTAL BOCA DE LOBO QUADRUPLA =</t>
  </si>
  <si>
    <t>MP-03</t>
  </si>
  <si>
    <t>135+10,00</t>
  </si>
  <si>
    <t>136+0,00</t>
  </si>
  <si>
    <t>2.2</t>
  </si>
  <si>
    <t>ATERRO ARMADO</t>
  </si>
  <si>
    <t>2.2.1</t>
  </si>
  <si>
    <t>SOLO REFORÇADO TIPO GREIDE COM ALTURA DE 0 A 6 METROS</t>
  </si>
  <si>
    <t>ÁREA DE PLACAS MONTADAS   =</t>
  </si>
  <si>
    <t>2.2.3</t>
  </si>
  <si>
    <t>ESCAVAÇÃO MANUAL PARA FUNDAÇÃO</t>
  </si>
  <si>
    <t>VOLUME TOTAL DE ESCAVAÇÃO MANUAL PARA SOLEIRA             =</t>
  </si>
  <si>
    <t>2.2.4</t>
  </si>
  <si>
    <t>FORNECIMENTO  E APLICAÇÃO DE CONCRETO USINADO FCK=15,0MPA - BOMBEADO</t>
  </si>
  <si>
    <t xml:space="preserve">CONCRETO FCK 15,0 </t>
  </si>
  <si>
    <t>VOLUME TOTAL DE CONCRETO PARA A SOLEIRA            =</t>
  </si>
  <si>
    <t>2.2.5</t>
  </si>
  <si>
    <t>FORNECIMENTO DE TERRA, INCLUINDO ESCAVAÇÃO, CARGA E TRANSPORTE ATÉ A DISTÂNCIA MÉDIA DE 1,0KM, MEDIDO NO ATERRO COMPACTADO</t>
  </si>
  <si>
    <t>FORNECIMENTO DE TERRA PARA ATERRO EXECUTADO</t>
  </si>
  <si>
    <t>MURO EF /FG/ GH</t>
  </si>
  <si>
    <t>13+8,03</t>
  </si>
  <si>
    <t>14+1,0</t>
  </si>
  <si>
    <t>VOLUME TOTAL DE FORNECIMENTO DE TERRA            =</t>
  </si>
  <si>
    <t>TRANSPORTE DE 1/2 CATEGORIA ATE 10 KM</t>
  </si>
  <si>
    <t>REATERRO E COMPACTAÇÃO MANUAL PARA FUNDAÇÃO</t>
  </si>
  <si>
    <t>2.2.8</t>
  </si>
  <si>
    <t>COMPACTAÇÃO DE TERRA, MEDIDA NO ATERRO</t>
  </si>
  <si>
    <t>TOTAL DE SOLO REFORÇADO TIPO GREIDE COM ALTURA DE 0 A 6 METROS</t>
  </si>
  <si>
    <t>ALTURA</t>
  </si>
  <si>
    <t>LARGURA MÉDIA</t>
  </si>
  <si>
    <t>COMPRIMENTO MÉDIO</t>
  </si>
  <si>
    <t>2.2.6</t>
  </si>
  <si>
    <t xml:space="preserve"> TOTAL DE TRANSPORTE DE 1/2 CATEGORIA=</t>
  </si>
  <si>
    <t>COMPACTAÇÃO ATERRO DE ARGILA</t>
  </si>
  <si>
    <t>Largura média</t>
  </si>
  <si>
    <t xml:space="preserve">Comprimento médio </t>
  </si>
  <si>
    <t>RAMO J - SOB A OAE</t>
  </si>
  <si>
    <t>3+10,00</t>
  </si>
  <si>
    <t>RAMO 400 - SOB A OAE</t>
  </si>
  <si>
    <t>9+0,01</t>
  </si>
  <si>
    <t>3+10,01</t>
  </si>
  <si>
    <t>VOLUME TOTAL DE COMPACTAÇÃO             =</t>
  </si>
  <si>
    <t>FOTO</t>
  </si>
  <si>
    <t>P2-P3</t>
  </si>
  <si>
    <t>1.5.24</t>
  </si>
  <si>
    <t>CHAMINÉ DE POÇO DE VISITA COM ALVENARIA DE UM TIJOLO COMUM</t>
  </si>
  <si>
    <t>PV EXISTENTE</t>
  </si>
  <si>
    <t>POÇO DE VISITA</t>
  </si>
  <si>
    <t>RAMPA DE ACESSO P1</t>
  </si>
  <si>
    <t>TOTAL COBRADO 32ª MEDIÇÃO</t>
  </si>
  <si>
    <t>TOTAL MEDIDO</t>
  </si>
  <si>
    <t>MEDIR NESTA MEDIÇÃO</t>
  </si>
  <si>
    <t>Pago no item 1.8.3</t>
  </si>
  <si>
    <t>Pago no item 1.8.2</t>
  </si>
  <si>
    <t>Pago nesse item 1.8.3</t>
  </si>
  <si>
    <t>PLACA MOD. ALUMINÍO GT+AL</t>
  </si>
  <si>
    <t>MP03</t>
  </si>
  <si>
    <t>Custo Unitário 1.8.15 = R$ 1036,06</t>
  </si>
  <si>
    <t>Custo Unitário 1.8.14 = R$ 917,64</t>
  </si>
  <si>
    <t>Fator Proporcional = 1,129%</t>
  </si>
  <si>
    <t>EQUIVALÊNCIA DA PLACA DE ALUMÍNIO GT+AL</t>
  </si>
  <si>
    <t>Quantidade à Medir = 0,27x1,129 = 0,30</t>
  </si>
  <si>
    <t>COMPLEMENTO 1</t>
  </si>
  <si>
    <t>COMPLEMENTO 2</t>
  </si>
  <si>
    <t>Extrudado</t>
  </si>
  <si>
    <t>Hotspray</t>
  </si>
  <si>
    <t>Total</t>
  </si>
  <si>
    <t>PINTURA BORDO BRANCA</t>
  </si>
  <si>
    <t>PINTURA DE PEDESTRE MARGINAL DIREIRA</t>
  </si>
  <si>
    <t>PINTURA DE PEDESTRE MARGINAL ESQUERDA</t>
  </si>
  <si>
    <t>PINTURA VERMELHA</t>
  </si>
  <si>
    <t>PINTURA SECCIONADA AMARELA</t>
  </si>
  <si>
    <t>SINALIZAÇÃO HORIZONTAL C/ RESINA ACRÍLICA - CICLOVIA E TRAVESSIA</t>
  </si>
  <si>
    <t>4.4.1</t>
  </si>
  <si>
    <t>4.4</t>
  </si>
  <si>
    <t>OAE SOBRE O CÓRREGO ITANGUÁ NA AVENIDA DR. AMÉRICO FIGUEIREDO</t>
  </si>
  <si>
    <t>BROCA DE CONCRETO DIÂMETRO DE 25CM</t>
  </si>
  <si>
    <t>TOTAL DE BROCA DE CONCRETO DIÂMETRO DE 25CM</t>
  </si>
  <si>
    <t>MEDIÇÃO: 33° MEDIÇÃO - REV.01</t>
  </si>
  <si>
    <t>TOTAL DE SINALIZAÇÃO HORIZONTAL COM  TERMOPLAST EXTRUDADO       =</t>
  </si>
  <si>
    <t>SINALIZAÇÃO HORIZONTAL COM TERMOPLAST EXTRUDADO</t>
  </si>
  <si>
    <t xml:space="preserve">TOTAL DE PADRÃO INSTALADOS = 1 UNIDADE </t>
  </si>
  <si>
    <t xml:space="preserve">TOTAL INSTALADOS = 1 UNIDADE </t>
  </si>
  <si>
    <t xml:space="preserve">TOTAL DE COMANDOS INSTALADOS = 1 UNIDADE </t>
  </si>
  <si>
    <t>COMPLEMENTO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</si>
</sst>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-&quot;R$ &quot;* #,##0.00_-;&quot;-R$ &quot;* #,##0.00_-;_-&quot;R$ &quot;* \-??_-;_-@_-"/>
    <numFmt numFmtId="165" formatCode="_(&quot;R$ &quot;* #,##0.00_);_(&quot;R$ &quot;* \(#,##0.00\);_(&quot;R$ &quot;* \-??_);_(@_)"/>
    <numFmt numFmtId="166" formatCode="_-* #,##0.00_-;\-* #,##0.00_-;_-* \-??_-;_-@_-"/>
    <numFmt numFmtId="167" formatCode="#,##0.00_);\(#,##0.00\)"/>
    <numFmt numFmtId="168" formatCode="#,##0.000"/>
  </numFmts>
  <fonts count="23" x14ac:knownFonts="1">
    <font>
      <sz val="11"/>
      <color rgb="FF000000"/>
      <name val="Calibri"/>
      <family val="2"/>
      <charset val="1"/>
    </font>
    <font>
      <sz val="10"/>
      <name val="Arial"/>
      <family val="2"/>
      <charset val="1"/>
    </font>
    <font>
      <sz val="10"/>
      <name val="MS Sans Serif"/>
      <family val="2"/>
      <charset val="1"/>
    </font>
    <font>
      <sz val="12"/>
      <color rgb="FF000000"/>
      <name val="Arial"/>
      <family val="2"/>
      <charset val="1"/>
    </font>
    <font>
      <b/>
      <sz val="12"/>
      <color rgb="FF000000"/>
      <name val="Arial"/>
      <family val="2"/>
      <charset val="1"/>
    </font>
    <font>
      <sz val="12"/>
      <name val="Arial"/>
      <family val="2"/>
      <charset val="1"/>
    </font>
    <font>
      <b/>
      <sz val="12"/>
      <color rgb="FFC9211E"/>
      <name val="Arial"/>
      <family val="2"/>
      <charset val="1"/>
    </font>
    <font>
      <sz val="12"/>
      <color rgb="FFC9211E"/>
      <name val="Arial"/>
      <family val="2"/>
      <charset val="1"/>
    </font>
    <font>
      <sz val="11"/>
      <color rgb="FF000000"/>
      <name val="Calibri"/>
      <family val="2"/>
      <charset val="1"/>
    </font>
    <font>
      <sz val="12"/>
      <name val="Arial"/>
      <family val="2"/>
    </font>
    <font>
      <sz val="12"/>
      <color rgb="FF000000"/>
      <name val="Arial"/>
      <family val="2"/>
    </font>
    <font>
      <sz val="8"/>
      <name val="Calibri"/>
      <family val="2"/>
      <charset val="1"/>
    </font>
    <font>
      <b/>
      <sz val="12"/>
      <color rgb="FF000000"/>
      <name val="Arial"/>
      <family val="2"/>
    </font>
    <font>
      <sz val="12"/>
      <color rgb="FFFF0000"/>
      <name val="Arial"/>
      <family val="2"/>
    </font>
    <font>
      <b/>
      <sz val="12"/>
      <name val="Arial"/>
      <family val="2"/>
    </font>
    <font>
      <b/>
      <sz val="12"/>
      <color rgb="FFFF0000"/>
      <name val="Arial"/>
      <family val="2"/>
    </font>
    <font>
      <b/>
      <sz val="12"/>
      <color rgb="FFC00000"/>
      <name val="Arial"/>
      <family val="2"/>
    </font>
    <font>
      <b/>
      <sz val="12"/>
      <color rgb="FFC9211E"/>
      <name val="Arial"/>
      <family val="2"/>
    </font>
    <font>
      <sz val="12"/>
      <color rgb="FFC9211E"/>
      <name val="Arial"/>
      <family val="2"/>
    </font>
    <font>
      <i/>
      <sz val="12"/>
      <name val="Arial"/>
      <family val="2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i/>
      <sz val="12"/>
      <color theme="1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FFFFFF"/>
        <bgColor rgb="FFF2F2F2"/>
      </patternFill>
    </fill>
    <fill>
      <patternFill patternType="solid">
        <fgColor rgb="FFFFFF00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31">
    <xf numFmtId="0" fontId="0" fillId="0" borderId="0"/>
    <xf numFmtId="166" fontId="8" fillId="0" borderId="0" applyBorder="0" applyProtection="0"/>
    <xf numFmtId="164" fontId="8" fillId="0" borderId="0" applyBorder="0" applyProtection="0"/>
    <xf numFmtId="165" fontId="8" fillId="0" borderId="0" applyBorder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" fillId="0" borderId="0"/>
    <xf numFmtId="0" fontId="1" fillId="0" borderId="0"/>
    <xf numFmtId="0" fontId="8" fillId="0" borderId="0"/>
    <xf numFmtId="0" fontId="8" fillId="0" borderId="0"/>
    <xf numFmtId="0" fontId="1" fillId="0" borderId="0"/>
    <xf numFmtId="0" fontId="1" fillId="0" borderId="0"/>
    <xf numFmtId="0" fontId="8" fillId="0" borderId="0"/>
    <xf numFmtId="9" fontId="8" fillId="0" borderId="0" applyBorder="0" applyProtection="0"/>
    <xf numFmtId="9" fontId="8" fillId="0" borderId="0" applyBorder="0" applyProtection="0"/>
    <xf numFmtId="9" fontId="2" fillId="0" borderId="0" applyBorder="0" applyProtection="0"/>
    <xf numFmtId="166" fontId="8" fillId="0" borderId="0" applyBorder="0" applyProtection="0"/>
    <xf numFmtId="166" fontId="8" fillId="0" borderId="0" applyBorder="0" applyProtection="0"/>
    <xf numFmtId="166" fontId="8" fillId="0" borderId="0" applyBorder="0" applyProtection="0"/>
    <xf numFmtId="166" fontId="8" fillId="0" borderId="0" applyBorder="0" applyProtection="0"/>
    <xf numFmtId="166" fontId="8" fillId="0" borderId="0" applyBorder="0" applyProtection="0"/>
    <xf numFmtId="166" fontId="8" fillId="0" borderId="0" applyBorder="0" applyProtection="0"/>
    <xf numFmtId="167" fontId="2" fillId="0" borderId="0" applyBorder="0" applyProtection="0"/>
    <xf numFmtId="167" fontId="2" fillId="0" borderId="0" applyBorder="0" applyProtection="0"/>
    <xf numFmtId="166" fontId="8" fillId="0" borderId="0" applyBorder="0" applyProtection="0"/>
    <xf numFmtId="166" fontId="8" fillId="0" borderId="0" applyBorder="0" applyProtection="0"/>
    <xf numFmtId="166" fontId="8" fillId="0" borderId="0" applyBorder="0" applyProtection="0"/>
  </cellStyleXfs>
  <cellXfs count="566">
    <xf numFmtId="0" fontId="0" fillId="0" borderId="0" xfId="0"/>
    <xf numFmtId="0" fontId="3" fillId="0" borderId="0" xfId="0" applyFont="1"/>
    <xf numFmtId="0" fontId="5" fillId="0" borderId="0" xfId="0" applyFont="1"/>
    <xf numFmtId="0" fontId="6" fillId="0" borderId="0" xfId="0" applyFont="1"/>
    <xf numFmtId="0" fontId="7" fillId="0" borderId="0" xfId="0" applyFont="1"/>
    <xf numFmtId="0" fontId="4" fillId="0" borderId="0" xfId="0" applyFont="1"/>
    <xf numFmtId="2" fontId="9" fillId="0" borderId="12" xfId="0" applyNumberFormat="1" applyFont="1" applyBorder="1" applyAlignment="1">
      <alignment horizontal="center" vertical="center"/>
    </xf>
    <xf numFmtId="4" fontId="9" fillId="0" borderId="12" xfId="0" applyNumberFormat="1" applyFont="1" applyBorder="1" applyAlignment="1">
      <alignment horizontal="left" vertical="center" wrapText="1"/>
    </xf>
    <xf numFmtId="0" fontId="9" fillId="0" borderId="12" xfId="0" applyFont="1" applyBorder="1" applyAlignment="1">
      <alignment horizontal="left"/>
    </xf>
    <xf numFmtId="0" fontId="9" fillId="0" borderId="13" xfId="0" applyFont="1" applyBorder="1" applyAlignment="1">
      <alignment horizontal="left"/>
    </xf>
    <xf numFmtId="0" fontId="9" fillId="0" borderId="12" xfId="0" applyFont="1" applyBorder="1" applyAlignment="1">
      <alignment horizontal="center"/>
    </xf>
    <xf numFmtId="0" fontId="9" fillId="0" borderId="13" xfId="0" applyFont="1" applyBorder="1" applyAlignment="1">
      <alignment horizontal="center"/>
    </xf>
    <xf numFmtId="0" fontId="9" fillId="0" borderId="6" xfId="0" applyFont="1" applyBorder="1" applyAlignment="1">
      <alignment horizontal="center" vertical="center"/>
    </xf>
    <xf numFmtId="0" fontId="12" fillId="0" borderId="12" xfId="0" applyFont="1" applyBorder="1" applyAlignment="1">
      <alignment horizontal="left" vertical="center"/>
    </xf>
    <xf numFmtId="0" fontId="12" fillId="0" borderId="6" xfId="0" applyFont="1" applyBorder="1" applyAlignment="1">
      <alignment horizontal="center" vertical="center"/>
    </xf>
    <xf numFmtId="2" fontId="12" fillId="0" borderId="6" xfId="0" applyNumberFormat="1" applyFont="1" applyBorder="1" applyAlignment="1">
      <alignment horizontal="center"/>
    </xf>
    <xf numFmtId="0" fontId="9" fillId="0" borderId="12" xfId="0" applyFont="1" applyBorder="1" applyAlignment="1">
      <alignment horizontal="left" vertical="center" wrapText="1"/>
    </xf>
    <xf numFmtId="4" fontId="13" fillId="0" borderId="12" xfId="0" applyNumberFormat="1" applyFont="1" applyBorder="1" applyAlignment="1">
      <alignment vertical="center" wrapText="1"/>
    </xf>
    <xf numFmtId="0" fontId="14" fillId="0" borderId="12" xfId="0" applyFont="1" applyBorder="1" applyAlignment="1">
      <alignment vertical="center" wrapText="1"/>
    </xf>
    <xf numFmtId="2" fontId="9" fillId="0" borderId="6" xfId="0" applyNumberFormat="1" applyFont="1" applyBorder="1" applyAlignment="1">
      <alignment horizontal="center" vertical="center"/>
    </xf>
    <xf numFmtId="0" fontId="10" fillId="0" borderId="6" xfId="0" applyFont="1" applyBorder="1"/>
    <xf numFmtId="0" fontId="10" fillId="0" borderId="11" xfId="0" applyFont="1" applyBorder="1"/>
    <xf numFmtId="0" fontId="10" fillId="0" borderId="11" xfId="0" applyFont="1" applyBorder="1" applyAlignment="1">
      <alignment horizontal="left"/>
    </xf>
    <xf numFmtId="0" fontId="12" fillId="0" borderId="12" xfId="0" applyFont="1" applyBorder="1" applyAlignment="1">
      <alignment horizontal="center"/>
    </xf>
    <xf numFmtId="0" fontId="10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2" fontId="10" fillId="0" borderId="6" xfId="0" applyNumberFormat="1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 wrapText="1"/>
    </xf>
    <xf numFmtId="0" fontId="10" fillId="0" borderId="13" xfId="0" applyFont="1" applyBorder="1" applyAlignment="1">
      <alignment horizontal="center" vertical="center"/>
    </xf>
    <xf numFmtId="0" fontId="10" fillId="0" borderId="0" xfId="0" applyFont="1" applyAlignment="1">
      <alignment horizontal="center"/>
    </xf>
    <xf numFmtId="0" fontId="9" fillId="0" borderId="6" xfId="0" applyFont="1" applyBorder="1" applyAlignment="1">
      <alignment horizontal="left" vertical="center" indent="1"/>
    </xf>
    <xf numFmtId="0" fontId="10" fillId="0" borderId="0" xfId="0" applyFont="1"/>
    <xf numFmtId="0" fontId="9" fillId="0" borderId="6" xfId="0" applyFont="1" applyBorder="1" applyAlignment="1">
      <alignment horizontal="left" indent="1"/>
    </xf>
    <xf numFmtId="0" fontId="9" fillId="0" borderId="6" xfId="0" applyFont="1" applyBorder="1" applyAlignment="1">
      <alignment horizontal="center"/>
    </xf>
    <xf numFmtId="2" fontId="10" fillId="0" borderId="6" xfId="0" applyNumberFormat="1" applyFont="1" applyBorder="1" applyAlignment="1">
      <alignment horizontal="center"/>
    </xf>
    <xf numFmtId="2" fontId="10" fillId="0" borderId="6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left" indent="1"/>
    </xf>
    <xf numFmtId="0" fontId="10" fillId="0" borderId="6" xfId="0" applyFont="1" applyBorder="1" applyAlignment="1">
      <alignment horizontal="center"/>
    </xf>
    <xf numFmtId="0" fontId="12" fillId="0" borderId="6" xfId="0" applyFont="1" applyBorder="1"/>
    <xf numFmtId="0" fontId="12" fillId="0" borderId="6" xfId="0" applyFont="1" applyBorder="1" applyAlignment="1">
      <alignment horizontal="center"/>
    </xf>
    <xf numFmtId="0" fontId="9" fillId="0" borderId="6" xfId="0" applyFont="1" applyBorder="1" applyAlignment="1">
      <alignment horizontal="center" vertical="center" wrapText="1"/>
    </xf>
    <xf numFmtId="0" fontId="15" fillId="0" borderId="11" xfId="0" applyFont="1" applyBorder="1" applyAlignment="1">
      <alignment horizontal="center" vertical="center"/>
    </xf>
    <xf numFmtId="0" fontId="15" fillId="0" borderId="12" xfId="0" applyFont="1" applyBorder="1" applyAlignment="1">
      <alignment horizontal="center" vertical="center"/>
    </xf>
    <xf numFmtId="2" fontId="15" fillId="0" borderId="12" xfId="0" applyNumberFormat="1" applyFont="1" applyBorder="1" applyAlignment="1">
      <alignment horizontal="center" vertical="center"/>
    </xf>
    <xf numFmtId="0" fontId="10" fillId="0" borderId="11" xfId="0" applyFont="1" applyBorder="1" applyAlignment="1">
      <alignment horizontal="center"/>
    </xf>
    <xf numFmtId="0" fontId="10" fillId="0" borderId="12" xfId="0" applyFont="1" applyBorder="1" applyAlignment="1">
      <alignment horizontal="center"/>
    </xf>
    <xf numFmtId="2" fontId="10" fillId="0" borderId="12" xfId="0" applyNumberFormat="1" applyFont="1" applyBorder="1" applyAlignment="1">
      <alignment horizontal="center"/>
    </xf>
    <xf numFmtId="0" fontId="10" fillId="0" borderId="13" xfId="0" applyFont="1" applyBorder="1" applyAlignment="1">
      <alignment horizontal="center"/>
    </xf>
    <xf numFmtId="0" fontId="12" fillId="0" borderId="11" xfId="0" applyFont="1" applyBorder="1" applyAlignment="1">
      <alignment horizontal="center"/>
    </xf>
    <xf numFmtId="2" fontId="12" fillId="0" borderId="12" xfId="0" applyNumberFormat="1" applyFont="1" applyBorder="1" applyAlignment="1">
      <alignment horizontal="center"/>
    </xf>
    <xf numFmtId="0" fontId="15" fillId="0" borderId="12" xfId="0" applyFont="1" applyBorder="1" applyAlignment="1">
      <alignment horizontal="center"/>
    </xf>
    <xf numFmtId="2" fontId="15" fillId="0" borderId="12" xfId="0" applyNumberFormat="1" applyFont="1" applyBorder="1" applyAlignment="1">
      <alignment horizontal="center"/>
    </xf>
    <xf numFmtId="0" fontId="9" fillId="0" borderId="12" xfId="0" applyFont="1" applyBorder="1" applyAlignment="1">
      <alignment horizontal="center" vertical="center" wrapText="1"/>
    </xf>
    <xf numFmtId="2" fontId="9" fillId="0" borderId="13" xfId="0" applyNumberFormat="1" applyFont="1" applyBorder="1" applyAlignment="1">
      <alignment horizontal="center" vertical="center" wrapText="1"/>
    </xf>
    <xf numFmtId="2" fontId="9" fillId="0" borderId="6" xfId="0" applyNumberFormat="1" applyFont="1" applyBorder="1" applyAlignment="1">
      <alignment horizontal="center"/>
    </xf>
    <xf numFmtId="0" fontId="14" fillId="0" borderId="11" xfId="0" applyFont="1" applyBorder="1" applyAlignment="1">
      <alignment horizontal="left" vertical="center" wrapText="1"/>
    </xf>
    <xf numFmtId="0" fontId="14" fillId="0" borderId="12" xfId="0" applyFont="1" applyBorder="1" applyAlignment="1">
      <alignment horizontal="left" vertical="center" wrapText="1"/>
    </xf>
    <xf numFmtId="0" fontId="14" fillId="0" borderId="12" xfId="0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/>
    </xf>
    <xf numFmtId="0" fontId="9" fillId="0" borderId="11" xfId="0" applyFont="1" applyBorder="1" applyAlignment="1">
      <alignment horizontal="center" vertical="center" wrapText="1"/>
    </xf>
    <xf numFmtId="2" fontId="9" fillId="0" borderId="12" xfId="0" applyNumberFormat="1" applyFont="1" applyBorder="1" applyAlignment="1">
      <alignment horizontal="center" vertical="center" wrapText="1"/>
    </xf>
    <xf numFmtId="0" fontId="9" fillId="0" borderId="10" xfId="0" applyFont="1" applyBorder="1" applyAlignment="1">
      <alignment horizontal="center" vertical="center" wrapText="1"/>
    </xf>
    <xf numFmtId="4" fontId="9" fillId="0" borderId="6" xfId="0" applyNumberFormat="1" applyFont="1" applyBorder="1" applyAlignment="1">
      <alignment horizontal="center" vertical="center"/>
    </xf>
    <xf numFmtId="4" fontId="9" fillId="0" borderId="6" xfId="0" applyNumberFormat="1" applyFont="1" applyBorder="1" applyAlignment="1" applyProtection="1">
      <alignment horizontal="center" vertical="center"/>
      <protection locked="0"/>
    </xf>
    <xf numFmtId="4" fontId="9" fillId="0" borderId="6" xfId="0" applyNumberFormat="1" applyFont="1" applyBorder="1" applyAlignment="1" applyProtection="1">
      <alignment horizontal="left" vertical="center" indent="1"/>
      <protection locked="0"/>
    </xf>
    <xf numFmtId="4" fontId="9" fillId="0" borderId="6" xfId="0" applyNumberFormat="1" applyFont="1" applyBorder="1" applyAlignment="1">
      <alignment horizontal="center"/>
    </xf>
    <xf numFmtId="0" fontId="14" fillId="0" borderId="1" xfId="0" applyFont="1" applyBorder="1" applyAlignment="1">
      <alignment horizontal="left" vertical="center" wrapText="1"/>
    </xf>
    <xf numFmtId="0" fontId="14" fillId="0" borderId="2" xfId="0" applyFont="1" applyBorder="1" applyAlignment="1">
      <alignment horizontal="left" vertical="center" wrapText="1"/>
    </xf>
    <xf numFmtId="0" fontId="14" fillId="0" borderId="0" xfId="0" applyFont="1" applyAlignment="1">
      <alignment horizontal="left" vertical="center" wrapText="1"/>
    </xf>
    <xf numFmtId="0" fontId="14" fillId="0" borderId="0" xfId="0" applyFont="1" applyAlignment="1">
      <alignment horizontal="center" vertical="center"/>
    </xf>
    <xf numFmtId="2" fontId="12" fillId="0" borderId="6" xfId="0" applyNumberFormat="1" applyFont="1" applyBorder="1" applyAlignment="1">
      <alignment horizontal="center" vertical="center"/>
    </xf>
    <xf numFmtId="0" fontId="14" fillId="0" borderId="13" xfId="0" applyFont="1" applyBorder="1" applyAlignment="1">
      <alignment horizontal="left" vertical="center" wrapText="1"/>
    </xf>
    <xf numFmtId="0" fontId="9" fillId="0" borderId="4" xfId="0" applyFont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2" fontId="9" fillId="0" borderId="0" xfId="0" applyNumberFormat="1" applyFont="1" applyAlignment="1">
      <alignment horizontal="center"/>
    </xf>
    <xf numFmtId="0" fontId="14" fillId="0" borderId="7" xfId="0" applyFont="1" applyBorder="1" applyAlignment="1">
      <alignment horizontal="left" vertical="center" wrapText="1"/>
    </xf>
    <xf numFmtId="0" fontId="14" fillId="0" borderId="14" xfId="0" applyFont="1" applyBorder="1" applyAlignment="1">
      <alignment horizontal="center" vertical="center"/>
    </xf>
    <xf numFmtId="0" fontId="9" fillId="0" borderId="10" xfId="0" applyFont="1" applyBorder="1" applyAlignment="1">
      <alignment horizontal="center" vertical="center"/>
    </xf>
    <xf numFmtId="2" fontId="14" fillId="0" borderId="12" xfId="0" applyNumberFormat="1" applyFont="1" applyBorder="1" applyAlignment="1">
      <alignment horizontal="center" vertical="center" wrapText="1"/>
    </xf>
    <xf numFmtId="0" fontId="14" fillId="0" borderId="11" xfId="0" applyFont="1" applyBorder="1" applyAlignment="1">
      <alignment horizontal="center" vertical="center" wrapText="1"/>
    </xf>
    <xf numFmtId="0" fontId="10" fillId="0" borderId="12" xfId="0" applyFont="1" applyBorder="1"/>
    <xf numFmtId="0" fontId="9" fillId="0" borderId="11" xfId="0" applyFont="1" applyBorder="1" applyAlignment="1">
      <alignment horizontal="center" vertical="center"/>
    </xf>
    <xf numFmtId="0" fontId="9" fillId="0" borderId="12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9" fillId="0" borderId="14" xfId="0" applyFont="1" applyBorder="1" applyAlignment="1">
      <alignment horizontal="center" vertical="center"/>
    </xf>
    <xf numFmtId="0" fontId="9" fillId="0" borderId="11" xfId="0" applyFont="1" applyBorder="1" applyAlignment="1">
      <alignment horizontal="left" vertical="center" wrapText="1"/>
    </xf>
    <xf numFmtId="2" fontId="12" fillId="0" borderId="12" xfId="0" applyNumberFormat="1" applyFont="1" applyBorder="1" applyAlignment="1">
      <alignment horizontal="center" vertical="center"/>
    </xf>
    <xf numFmtId="0" fontId="9" fillId="0" borderId="13" xfId="0" applyFont="1" applyBorder="1" applyAlignment="1">
      <alignment horizontal="center" vertical="center" wrapText="1"/>
    </xf>
    <xf numFmtId="2" fontId="10" fillId="0" borderId="13" xfId="0" applyNumberFormat="1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2" fontId="9" fillId="0" borderId="10" xfId="0" applyNumberFormat="1" applyFont="1" applyBorder="1" applyAlignment="1">
      <alignment horizontal="center" vertical="center"/>
    </xf>
    <xf numFmtId="4" fontId="9" fillId="0" borderId="12" xfId="0" applyNumberFormat="1" applyFont="1" applyBorder="1" applyAlignment="1" applyProtection="1">
      <alignment vertical="center"/>
      <protection locked="0"/>
    </xf>
    <xf numFmtId="4" fontId="9" fillId="0" borderId="11" xfId="0" applyNumberFormat="1" applyFont="1" applyBorder="1" applyAlignment="1" applyProtection="1">
      <alignment horizontal="center" vertical="center"/>
      <protection locked="0"/>
    </xf>
    <xf numFmtId="4" fontId="9" fillId="0" borderId="12" xfId="0" applyNumberFormat="1" applyFont="1" applyBorder="1" applyAlignment="1" applyProtection="1">
      <alignment horizontal="center" vertical="center"/>
      <protection locked="0"/>
    </xf>
    <xf numFmtId="4" fontId="14" fillId="0" borderId="6" xfId="0" applyNumberFormat="1" applyFont="1" applyBorder="1" applyAlignment="1" applyProtection="1">
      <alignment horizontal="center" vertical="center"/>
      <protection locked="0"/>
    </xf>
    <xf numFmtId="2" fontId="14" fillId="0" borderId="6" xfId="0" applyNumberFormat="1" applyFont="1" applyBorder="1" applyAlignment="1">
      <alignment horizontal="center" vertical="center"/>
    </xf>
    <xf numFmtId="0" fontId="9" fillId="0" borderId="12" xfId="0" applyFont="1" applyBorder="1" applyAlignment="1">
      <alignment vertical="center" wrapText="1"/>
    </xf>
    <xf numFmtId="0" fontId="9" fillId="0" borderId="13" xfId="0" applyFont="1" applyBorder="1" applyAlignment="1">
      <alignment horizontal="left" vertical="center" wrapText="1"/>
    </xf>
    <xf numFmtId="0" fontId="10" fillId="0" borderId="1" xfId="0" applyFont="1" applyBorder="1"/>
    <xf numFmtId="0" fontId="10" fillId="0" borderId="2" xfId="0" applyFont="1" applyBorder="1"/>
    <xf numFmtId="0" fontId="10" fillId="0" borderId="4" xfId="0" applyFont="1" applyBorder="1"/>
    <xf numFmtId="0" fontId="10" fillId="0" borderId="2" xfId="0" applyFont="1" applyBorder="1" applyAlignment="1">
      <alignment horizontal="center"/>
    </xf>
    <xf numFmtId="2" fontId="10" fillId="0" borderId="7" xfId="0" applyNumberFormat="1" applyFont="1" applyBorder="1"/>
    <xf numFmtId="2" fontId="10" fillId="0" borderId="3" xfId="0" applyNumberFormat="1" applyFont="1" applyBorder="1"/>
    <xf numFmtId="0" fontId="10" fillId="0" borderId="8" xfId="0" applyFont="1" applyBorder="1"/>
    <xf numFmtId="0" fontId="10" fillId="0" borderId="9" xfId="0" applyFont="1" applyBorder="1"/>
    <xf numFmtId="0" fontId="10" fillId="0" borderId="9" xfId="0" applyFont="1" applyBorder="1" applyAlignment="1">
      <alignment horizontal="center"/>
    </xf>
    <xf numFmtId="2" fontId="10" fillId="0" borderId="5" xfId="0" applyNumberFormat="1" applyFont="1" applyBorder="1"/>
    <xf numFmtId="0" fontId="14" fillId="0" borderId="6" xfId="0" applyFont="1" applyBorder="1" applyAlignment="1">
      <alignment horizontal="left" vertical="center" wrapText="1"/>
    </xf>
    <xf numFmtId="0" fontId="12" fillId="0" borderId="6" xfId="0" applyFont="1" applyBorder="1" applyAlignment="1">
      <alignment horizontal="center" vertical="center" wrapText="1"/>
    </xf>
    <xf numFmtId="0" fontId="15" fillId="0" borderId="6" xfId="0" applyFont="1" applyBorder="1" applyAlignment="1">
      <alignment horizontal="left" vertical="center" wrapText="1"/>
    </xf>
    <xf numFmtId="0" fontId="12" fillId="0" borderId="11" xfId="0" applyFont="1" applyBorder="1"/>
    <xf numFmtId="0" fontId="12" fillId="0" borderId="12" xfId="0" applyFont="1" applyBorder="1"/>
    <xf numFmtId="2" fontId="12" fillId="0" borderId="12" xfId="0" applyNumberFormat="1" applyFont="1" applyBorder="1" applyAlignment="1">
      <alignment horizontal="left"/>
    </xf>
    <xf numFmtId="0" fontId="12" fillId="0" borderId="13" xfId="0" applyFont="1" applyBorder="1"/>
    <xf numFmtId="2" fontId="10" fillId="0" borderId="6" xfId="0" applyNumberFormat="1" applyFont="1" applyBorder="1"/>
    <xf numFmtId="0" fontId="12" fillId="0" borderId="6" xfId="0" applyFont="1" applyBorder="1" applyAlignment="1">
      <alignment horizontal="left" vertical="center"/>
    </xf>
    <xf numFmtId="0" fontId="12" fillId="0" borderId="6" xfId="0" applyFont="1" applyBorder="1" applyAlignment="1">
      <alignment vertical="center"/>
    </xf>
    <xf numFmtId="2" fontId="12" fillId="0" borderId="6" xfId="0" applyNumberFormat="1" applyFont="1" applyBorder="1" applyAlignment="1">
      <alignment vertical="center"/>
    </xf>
    <xf numFmtId="2" fontId="12" fillId="0" borderId="6" xfId="0" applyNumberFormat="1" applyFont="1" applyBorder="1" applyAlignment="1">
      <alignment horizontal="left" vertical="center"/>
    </xf>
    <xf numFmtId="0" fontId="12" fillId="0" borderId="11" xfId="0" applyFont="1" applyBorder="1" applyAlignment="1">
      <alignment horizontal="left" vertical="center"/>
    </xf>
    <xf numFmtId="0" fontId="9" fillId="0" borderId="13" xfId="0" applyFont="1" applyBorder="1" applyAlignment="1">
      <alignment vertical="center" wrapText="1"/>
    </xf>
    <xf numFmtId="0" fontId="14" fillId="0" borderId="13" xfId="0" applyFont="1" applyBorder="1" applyAlignment="1">
      <alignment vertical="center" wrapText="1"/>
    </xf>
    <xf numFmtId="0" fontId="12" fillId="0" borderId="11" xfId="0" applyFont="1" applyBorder="1" applyAlignment="1">
      <alignment horizontal="left"/>
    </xf>
    <xf numFmtId="0" fontId="12" fillId="0" borderId="12" xfId="0" applyFont="1" applyBorder="1" applyAlignment="1">
      <alignment horizontal="left"/>
    </xf>
    <xf numFmtId="0" fontId="12" fillId="0" borderId="13" xfId="0" applyFont="1" applyBorder="1" applyAlignment="1">
      <alignment horizontal="left"/>
    </xf>
    <xf numFmtId="4" fontId="14" fillId="0" borderId="12" xfId="0" applyNumberFormat="1" applyFont="1" applyBorder="1" applyAlignment="1">
      <alignment horizontal="center" vertical="center" wrapText="1"/>
    </xf>
    <xf numFmtId="4" fontId="10" fillId="0" borderId="12" xfId="0" applyNumberFormat="1" applyFont="1" applyBorder="1" applyAlignment="1">
      <alignment vertical="center"/>
    </xf>
    <xf numFmtId="0" fontId="10" fillId="0" borderId="12" xfId="0" applyFont="1" applyBorder="1" applyAlignment="1">
      <alignment vertical="center"/>
    </xf>
    <xf numFmtId="0" fontId="13" fillId="0" borderId="11" xfId="0" applyFont="1" applyBorder="1" applyAlignment="1">
      <alignment horizontal="center" vertical="center" wrapText="1"/>
    </xf>
    <xf numFmtId="4" fontId="13" fillId="0" borderId="12" xfId="0" applyNumberFormat="1" applyFont="1" applyBorder="1" applyAlignment="1">
      <alignment horizontal="center" vertical="center" wrapText="1"/>
    </xf>
    <xf numFmtId="0" fontId="12" fillId="0" borderId="13" xfId="0" applyFont="1" applyBorder="1" applyAlignment="1">
      <alignment horizontal="center"/>
    </xf>
    <xf numFmtId="2" fontId="10" fillId="0" borderId="12" xfId="0" applyNumberFormat="1" applyFont="1" applyBorder="1" applyAlignment="1">
      <alignment horizontal="center" vertical="center"/>
    </xf>
    <xf numFmtId="0" fontId="15" fillId="0" borderId="6" xfId="0" applyFont="1" applyBorder="1" applyAlignment="1">
      <alignment horizontal="center" vertical="center"/>
    </xf>
    <xf numFmtId="2" fontId="15" fillId="0" borderId="6" xfId="0" applyNumberFormat="1" applyFont="1" applyBorder="1" applyAlignment="1">
      <alignment horizontal="center" vertical="center"/>
    </xf>
    <xf numFmtId="4" fontId="10" fillId="0" borderId="12" xfId="0" applyNumberFormat="1" applyFont="1" applyBorder="1" applyAlignment="1">
      <alignment horizontal="left" vertical="center"/>
    </xf>
    <xf numFmtId="0" fontId="10" fillId="0" borderId="12" xfId="0" applyFont="1" applyBorder="1" applyAlignment="1">
      <alignment horizontal="left" vertical="center"/>
    </xf>
    <xf numFmtId="0" fontId="10" fillId="0" borderId="11" xfId="0" applyFont="1" applyBorder="1" applyAlignment="1">
      <alignment horizontal="left" vertical="center"/>
    </xf>
    <xf numFmtId="0" fontId="15" fillId="0" borderId="11" xfId="0" applyFont="1" applyBorder="1" applyAlignment="1">
      <alignment horizontal="left" vertical="center"/>
    </xf>
    <xf numFmtId="0" fontId="15" fillId="0" borderId="12" xfId="0" applyFont="1" applyBorder="1" applyAlignment="1">
      <alignment horizontal="left" vertical="center"/>
    </xf>
    <xf numFmtId="4" fontId="15" fillId="0" borderId="12" xfId="0" applyNumberFormat="1" applyFont="1" applyBorder="1" applyAlignment="1">
      <alignment horizontal="left" vertical="center"/>
    </xf>
    <xf numFmtId="4" fontId="10" fillId="0" borderId="12" xfId="0" applyNumberFormat="1" applyFont="1" applyBorder="1" applyAlignment="1">
      <alignment horizontal="center"/>
    </xf>
    <xf numFmtId="0" fontId="10" fillId="0" borderId="12" xfId="0" applyFont="1" applyBorder="1" applyAlignment="1">
      <alignment horizontal="left"/>
    </xf>
    <xf numFmtId="0" fontId="10" fillId="0" borderId="13" xfId="0" applyFont="1" applyBorder="1" applyAlignment="1">
      <alignment horizontal="left"/>
    </xf>
    <xf numFmtId="4" fontId="9" fillId="0" borderId="6" xfId="16" applyNumberFormat="1" applyFont="1" applyBorder="1" applyAlignment="1">
      <alignment horizontal="center" vertical="center" wrapText="1"/>
    </xf>
    <xf numFmtId="4" fontId="9" fillId="0" borderId="6" xfId="16" applyNumberFormat="1" applyFont="1" applyBorder="1" applyAlignment="1" applyProtection="1">
      <alignment horizontal="center" vertical="center" wrapText="1"/>
      <protection locked="0"/>
    </xf>
    <xf numFmtId="2" fontId="9" fillId="0" borderId="6" xfId="16" applyNumberFormat="1" applyFont="1" applyBorder="1" applyAlignment="1">
      <alignment horizontal="center" vertical="center"/>
    </xf>
    <xf numFmtId="0" fontId="10" fillId="0" borderId="1" xfId="0" applyFont="1" applyBorder="1" applyAlignment="1">
      <alignment horizontal="left"/>
    </xf>
    <xf numFmtId="0" fontId="10" fillId="0" borderId="2" xfId="0" applyFont="1" applyBorder="1" applyAlignment="1">
      <alignment horizontal="left"/>
    </xf>
    <xf numFmtId="0" fontId="13" fillId="0" borderId="2" xfId="0" applyFont="1" applyBorder="1" applyAlignment="1">
      <alignment horizontal="left"/>
    </xf>
    <xf numFmtId="4" fontId="9" fillId="0" borderId="11" xfId="0" applyNumberFormat="1" applyFont="1" applyBorder="1" applyAlignment="1">
      <alignment horizontal="center" vertical="center" wrapText="1"/>
    </xf>
    <xf numFmtId="4" fontId="9" fillId="0" borderId="12" xfId="0" applyNumberFormat="1" applyFont="1" applyBorder="1" applyAlignment="1">
      <alignment horizontal="center" vertical="center" wrapText="1"/>
    </xf>
    <xf numFmtId="2" fontId="14" fillId="0" borderId="6" xfId="0" applyNumberFormat="1" applyFont="1" applyBorder="1" applyAlignment="1">
      <alignment horizontal="center"/>
    </xf>
    <xf numFmtId="4" fontId="12" fillId="0" borderId="11" xfId="0" applyNumberFormat="1" applyFont="1" applyBorder="1" applyAlignment="1">
      <alignment horizontal="left"/>
    </xf>
    <xf numFmtId="4" fontId="12" fillId="0" borderId="12" xfId="0" applyNumberFormat="1" applyFont="1" applyBorder="1" applyAlignment="1">
      <alignment horizontal="center" vertical="center" wrapText="1"/>
    </xf>
    <xf numFmtId="0" fontId="9" fillId="0" borderId="11" xfId="0" applyFont="1" applyBorder="1" applyAlignment="1">
      <alignment vertical="center"/>
    </xf>
    <xf numFmtId="0" fontId="9" fillId="0" borderId="12" xfId="0" applyFont="1" applyBorder="1" applyAlignment="1">
      <alignment vertical="center"/>
    </xf>
    <xf numFmtId="0" fontId="10" fillId="0" borderId="13" xfId="0" applyFont="1" applyBorder="1"/>
    <xf numFmtId="2" fontId="9" fillId="0" borderId="0" xfId="0" applyNumberFormat="1" applyFont="1" applyAlignment="1">
      <alignment horizontal="center" vertical="center"/>
    </xf>
    <xf numFmtId="0" fontId="9" fillId="0" borderId="3" xfId="0" applyFont="1" applyBorder="1" applyAlignment="1">
      <alignment horizontal="center"/>
    </xf>
    <xf numFmtId="0" fontId="12" fillId="0" borderId="0" xfId="0" applyFont="1" applyAlignment="1">
      <alignment horizontal="center"/>
    </xf>
    <xf numFmtId="2" fontId="12" fillId="0" borderId="0" xfId="0" applyNumberFormat="1" applyFont="1" applyAlignment="1">
      <alignment horizontal="center"/>
    </xf>
    <xf numFmtId="0" fontId="10" fillId="0" borderId="3" xfId="0" applyFont="1" applyBorder="1"/>
    <xf numFmtId="0" fontId="14" fillId="0" borderId="3" xfId="0" applyFont="1" applyBorder="1" applyAlignment="1">
      <alignment horizontal="center"/>
    </xf>
    <xf numFmtId="0" fontId="12" fillId="0" borderId="11" xfId="0" applyFont="1" applyBorder="1" applyAlignment="1">
      <alignment horizontal="left" vertical="center" wrapText="1"/>
    </xf>
    <xf numFmtId="0" fontId="12" fillId="0" borderId="12" xfId="0" applyFont="1" applyBorder="1" applyAlignment="1">
      <alignment horizontal="left" vertical="center" wrapText="1"/>
    </xf>
    <xf numFmtId="2" fontId="10" fillId="0" borderId="13" xfId="0" applyNumberFormat="1" applyFont="1" applyBorder="1"/>
    <xf numFmtId="4" fontId="14" fillId="0" borderId="12" xfId="0" applyNumberFormat="1" applyFont="1" applyBorder="1" applyAlignment="1">
      <alignment horizontal="left" vertical="center" wrapText="1"/>
    </xf>
    <xf numFmtId="0" fontId="9" fillId="0" borderId="0" xfId="0" applyFont="1"/>
    <xf numFmtId="0" fontId="9" fillId="0" borderId="3" xfId="0" applyFont="1" applyBorder="1"/>
    <xf numFmtId="0" fontId="9" fillId="0" borderId="4" xfId="0" applyFont="1" applyBorder="1"/>
    <xf numFmtId="0" fontId="10" fillId="0" borderId="5" xfId="0" applyFont="1" applyBorder="1"/>
    <xf numFmtId="2" fontId="12" fillId="0" borderId="12" xfId="0" applyNumberFormat="1" applyFont="1" applyBorder="1" applyAlignment="1">
      <alignment horizontal="center" vertical="center" wrapText="1"/>
    </xf>
    <xf numFmtId="4" fontId="10" fillId="0" borderId="11" xfId="0" applyNumberFormat="1" applyFont="1" applyBorder="1" applyAlignment="1">
      <alignment horizontal="left"/>
    </xf>
    <xf numFmtId="4" fontId="10" fillId="0" borderId="12" xfId="0" applyNumberFormat="1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 wrapText="1"/>
    </xf>
    <xf numFmtId="0" fontId="14" fillId="0" borderId="13" xfId="0" applyFont="1" applyBorder="1" applyAlignment="1">
      <alignment horizontal="center" vertical="center" wrapText="1"/>
    </xf>
    <xf numFmtId="2" fontId="9" fillId="0" borderId="6" xfId="0" applyNumberFormat="1" applyFont="1" applyBorder="1" applyAlignment="1">
      <alignment horizontal="center" vertical="center" wrapText="1"/>
    </xf>
    <xf numFmtId="2" fontId="9" fillId="0" borderId="8" xfId="0" applyNumberFormat="1" applyFont="1" applyBorder="1" applyAlignment="1">
      <alignment horizontal="center" vertical="center"/>
    </xf>
    <xf numFmtId="2" fontId="9" fillId="0" borderId="5" xfId="0" applyNumberFormat="1" applyFont="1" applyBorder="1" applyAlignment="1">
      <alignment horizontal="center" vertical="center"/>
    </xf>
    <xf numFmtId="4" fontId="10" fillId="0" borderId="11" xfId="0" applyNumberFormat="1" applyFont="1" applyBorder="1" applyAlignment="1">
      <alignment horizontal="center"/>
    </xf>
    <xf numFmtId="168" fontId="10" fillId="0" borderId="12" xfId="0" applyNumberFormat="1" applyFont="1" applyBorder="1" applyAlignment="1">
      <alignment horizontal="center" vertical="center" wrapText="1"/>
    </xf>
    <xf numFmtId="2" fontId="12" fillId="0" borderId="13" xfId="0" applyNumberFormat="1" applyFont="1" applyBorder="1" applyAlignment="1">
      <alignment horizontal="center" vertical="center"/>
    </xf>
    <xf numFmtId="0" fontId="15" fillId="0" borderId="11" xfId="0" applyFont="1" applyBorder="1" applyAlignment="1">
      <alignment horizontal="left" vertical="center" wrapText="1"/>
    </xf>
    <xf numFmtId="0" fontId="15" fillId="0" borderId="12" xfId="0" applyFont="1" applyBorder="1" applyAlignment="1">
      <alignment horizontal="left" vertical="center" wrapText="1"/>
    </xf>
    <xf numFmtId="2" fontId="12" fillId="0" borderId="13" xfId="0" applyNumberFormat="1" applyFont="1" applyBorder="1" applyAlignment="1">
      <alignment horizontal="left" vertical="center" wrapText="1"/>
    </xf>
    <xf numFmtId="4" fontId="12" fillId="0" borderId="12" xfId="0" applyNumberFormat="1" applyFont="1" applyBorder="1" applyAlignment="1">
      <alignment horizontal="left" vertical="center" wrapText="1"/>
    </xf>
    <xf numFmtId="4" fontId="16" fillId="0" borderId="11" xfId="0" applyNumberFormat="1" applyFont="1" applyBorder="1" applyAlignment="1">
      <alignment horizontal="left"/>
    </xf>
    <xf numFmtId="4" fontId="16" fillId="0" borderId="12" xfId="0" applyNumberFormat="1" applyFont="1" applyBorder="1" applyAlignment="1">
      <alignment horizontal="center" vertical="center" wrapText="1"/>
    </xf>
    <xf numFmtId="4" fontId="16" fillId="0" borderId="12" xfId="0" applyNumberFormat="1" applyFont="1" applyBorder="1" applyAlignment="1">
      <alignment horizontal="left" vertical="center" wrapText="1"/>
    </xf>
    <xf numFmtId="0" fontId="15" fillId="0" borderId="11" xfId="0" applyFont="1" applyBorder="1" applyAlignment="1">
      <alignment horizontal="center"/>
    </xf>
    <xf numFmtId="4" fontId="15" fillId="0" borderId="12" xfId="0" applyNumberFormat="1" applyFont="1" applyBorder="1" applyAlignment="1">
      <alignment horizontal="left" vertical="center" wrapText="1"/>
    </xf>
    <xf numFmtId="2" fontId="10" fillId="0" borderId="12" xfId="0" applyNumberFormat="1" applyFont="1" applyBorder="1" applyAlignment="1">
      <alignment horizontal="left"/>
    </xf>
    <xf numFmtId="2" fontId="10" fillId="0" borderId="12" xfId="0" applyNumberFormat="1" applyFont="1" applyBorder="1" applyAlignment="1">
      <alignment horizontal="center" vertical="center" wrapText="1"/>
    </xf>
    <xf numFmtId="0" fontId="12" fillId="0" borderId="12" xfId="0" applyFont="1" applyBorder="1" applyAlignment="1">
      <alignment horizontal="center" vertical="center" wrapText="1"/>
    </xf>
    <xf numFmtId="4" fontId="12" fillId="0" borderId="11" xfId="0" applyNumberFormat="1" applyFont="1" applyBorder="1" applyAlignment="1">
      <alignment horizontal="center"/>
    </xf>
    <xf numFmtId="0" fontId="10" fillId="0" borderId="12" xfId="0" applyFont="1" applyBorder="1" applyAlignment="1">
      <alignment horizontal="left" vertical="center" wrapText="1"/>
    </xf>
    <xf numFmtId="4" fontId="12" fillId="0" borderId="6" xfId="0" applyNumberFormat="1" applyFont="1" applyBorder="1" applyAlignment="1">
      <alignment horizontal="center" vertical="center" wrapText="1"/>
    </xf>
    <xf numFmtId="0" fontId="9" fillId="0" borderId="6" xfId="0" applyFont="1" applyBorder="1" applyAlignment="1">
      <alignment vertical="center" wrapText="1"/>
    </xf>
    <xf numFmtId="0" fontId="9" fillId="0" borderId="11" xfId="0" applyFont="1" applyBorder="1" applyAlignment="1">
      <alignment vertical="center" wrapText="1"/>
    </xf>
    <xf numFmtId="0" fontId="15" fillId="0" borderId="12" xfId="0" applyFont="1" applyBorder="1" applyAlignment="1">
      <alignment vertical="center" wrapText="1"/>
    </xf>
    <xf numFmtId="4" fontId="15" fillId="0" borderId="11" xfId="0" applyNumberFormat="1" applyFont="1" applyBorder="1" applyAlignment="1">
      <alignment horizontal="left"/>
    </xf>
    <xf numFmtId="4" fontId="15" fillId="0" borderId="11" xfId="0" applyNumberFormat="1" applyFont="1" applyBorder="1" applyAlignment="1">
      <alignment horizontal="center"/>
    </xf>
    <xf numFmtId="0" fontId="12" fillId="0" borderId="11" xfId="0" applyFont="1" applyBorder="1" applyAlignment="1">
      <alignment horizontal="center" vertical="center" wrapText="1"/>
    </xf>
    <xf numFmtId="4" fontId="10" fillId="0" borderId="12" xfId="0" applyNumberFormat="1" applyFont="1" applyBorder="1" applyAlignment="1">
      <alignment horizontal="left" vertical="center" wrapText="1"/>
    </xf>
    <xf numFmtId="4" fontId="17" fillId="0" borderId="12" xfId="0" applyNumberFormat="1" applyFont="1" applyBorder="1" applyAlignment="1">
      <alignment horizontal="center" vertical="center" wrapText="1"/>
    </xf>
    <xf numFmtId="0" fontId="17" fillId="0" borderId="6" xfId="0" applyFont="1" applyBorder="1"/>
    <xf numFmtId="0" fontId="17" fillId="0" borderId="11" xfId="0" applyFont="1" applyBorder="1" applyAlignment="1">
      <alignment horizontal="left"/>
    </xf>
    <xf numFmtId="0" fontId="17" fillId="0" borderId="12" xfId="0" applyFont="1" applyBorder="1" applyAlignment="1">
      <alignment horizontal="left"/>
    </xf>
    <xf numFmtId="0" fontId="17" fillId="0" borderId="6" xfId="0" applyFont="1" applyBorder="1" applyAlignment="1">
      <alignment horizontal="center"/>
    </xf>
    <xf numFmtId="2" fontId="17" fillId="0" borderId="6" xfId="0" applyNumberFormat="1" applyFont="1" applyBorder="1"/>
    <xf numFmtId="4" fontId="10" fillId="0" borderId="12" xfId="0" applyNumberFormat="1" applyFont="1" applyBorder="1" applyAlignment="1">
      <alignment horizontal="left"/>
    </xf>
    <xf numFmtId="2" fontId="10" fillId="0" borderId="11" xfId="0" applyNumberFormat="1" applyFont="1" applyBorder="1" applyAlignment="1">
      <alignment horizontal="center" vertical="center"/>
    </xf>
    <xf numFmtId="0" fontId="18" fillId="0" borderId="6" xfId="0" applyFont="1" applyBorder="1"/>
    <xf numFmtId="4" fontId="17" fillId="0" borderId="11" xfId="0" applyNumberFormat="1" applyFont="1" applyBorder="1" applyAlignment="1">
      <alignment horizontal="left"/>
    </xf>
    <xf numFmtId="0" fontId="17" fillId="0" borderId="12" xfId="0" applyFont="1" applyBorder="1" applyAlignment="1">
      <alignment horizontal="center"/>
    </xf>
    <xf numFmtId="4" fontId="17" fillId="0" borderId="12" xfId="0" applyNumberFormat="1" applyFont="1" applyBorder="1" applyAlignment="1">
      <alignment horizontal="left" vertical="center" wrapText="1"/>
    </xf>
    <xf numFmtId="0" fontId="18" fillId="0" borderId="6" xfId="0" applyFont="1" applyBorder="1" applyAlignment="1">
      <alignment horizontal="center"/>
    </xf>
    <xf numFmtId="2" fontId="18" fillId="0" borderId="6" xfId="0" applyNumberFormat="1" applyFont="1" applyBorder="1"/>
    <xf numFmtId="0" fontId="15" fillId="0" borderId="6" xfId="0" applyFont="1" applyBorder="1" applyAlignment="1">
      <alignment vertical="center" wrapText="1"/>
    </xf>
    <xf numFmtId="0" fontId="15" fillId="0" borderId="11" xfId="0" applyFont="1" applyBorder="1" applyAlignment="1">
      <alignment vertical="center" wrapText="1"/>
    </xf>
    <xf numFmtId="0" fontId="10" fillId="0" borderId="10" xfId="0" applyFont="1" applyBorder="1" applyAlignment="1">
      <alignment horizontal="center"/>
    </xf>
    <xf numFmtId="0" fontId="12" fillId="0" borderId="12" xfId="0" applyFont="1" applyBorder="1" applyAlignment="1">
      <alignment horizontal="center" vertical="center"/>
    </xf>
    <xf numFmtId="2" fontId="10" fillId="0" borderId="11" xfId="0" applyNumberFormat="1" applyFont="1" applyBorder="1" applyAlignment="1">
      <alignment horizontal="left"/>
    </xf>
    <xf numFmtId="0" fontId="9" fillId="0" borderId="11" xfId="0" applyFont="1" applyBorder="1" applyAlignment="1">
      <alignment horizontal="left" vertical="center" indent="1"/>
    </xf>
    <xf numFmtId="0" fontId="9" fillId="0" borderId="12" xfId="0" applyFont="1" applyBorder="1" applyAlignment="1">
      <alignment horizontal="left" vertical="center" indent="4"/>
    </xf>
    <xf numFmtId="0" fontId="9" fillId="0" borderId="2" xfId="0" applyFont="1" applyBorder="1" applyAlignment="1">
      <alignment horizontal="center"/>
    </xf>
    <xf numFmtId="2" fontId="9" fillId="0" borderId="2" xfId="0" applyNumberFormat="1" applyFont="1" applyBorder="1" applyAlignment="1">
      <alignment horizontal="right" indent="4"/>
    </xf>
    <xf numFmtId="0" fontId="14" fillId="0" borderId="11" xfId="0" applyFont="1" applyBorder="1" applyAlignment="1">
      <alignment horizontal="left" vertical="center"/>
    </xf>
    <xf numFmtId="0" fontId="14" fillId="0" borderId="12" xfId="0" applyFont="1" applyBorder="1" applyAlignment="1">
      <alignment horizontal="left" vertical="center"/>
    </xf>
    <xf numFmtId="0" fontId="14" fillId="0" borderId="2" xfId="0" applyFont="1" applyBorder="1" applyAlignment="1">
      <alignment horizontal="left" vertical="center"/>
    </xf>
    <xf numFmtId="0" fontId="14" fillId="0" borderId="13" xfId="0" applyFont="1" applyBorder="1" applyAlignment="1">
      <alignment horizontal="left" vertical="center"/>
    </xf>
    <xf numFmtId="2" fontId="10" fillId="0" borderId="11" xfId="0" applyNumberFormat="1" applyFont="1" applyBorder="1" applyAlignment="1">
      <alignment horizontal="center"/>
    </xf>
    <xf numFmtId="4" fontId="10" fillId="0" borderId="13" xfId="0" applyNumberFormat="1" applyFont="1" applyBorder="1" applyAlignment="1">
      <alignment horizontal="left"/>
    </xf>
    <xf numFmtId="0" fontId="9" fillId="0" borderId="11" xfId="0" applyFont="1" applyBorder="1" applyAlignment="1">
      <alignment horizontal="left" vertical="center"/>
    </xf>
    <xf numFmtId="2" fontId="9" fillId="0" borderId="13" xfId="0" applyNumberFormat="1" applyFont="1" applyBorder="1" applyAlignment="1">
      <alignment horizontal="left" vertical="center" wrapText="1"/>
    </xf>
    <xf numFmtId="2" fontId="15" fillId="0" borderId="12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left" vertical="center"/>
    </xf>
    <xf numFmtId="4" fontId="15" fillId="0" borderId="1" xfId="0" applyNumberFormat="1" applyFont="1" applyBorder="1" applyAlignment="1">
      <alignment horizontal="left"/>
    </xf>
    <xf numFmtId="4" fontId="15" fillId="0" borderId="2" xfId="0" applyNumberFormat="1" applyFont="1" applyBorder="1" applyAlignment="1">
      <alignment horizontal="left"/>
    </xf>
    <xf numFmtId="4" fontId="10" fillId="0" borderId="2" xfId="0" applyNumberFormat="1" applyFont="1" applyBorder="1" applyAlignment="1">
      <alignment horizontal="center" vertical="center" wrapText="1"/>
    </xf>
    <xf numFmtId="0" fontId="10" fillId="0" borderId="7" xfId="0" applyFont="1" applyBorder="1" applyAlignment="1">
      <alignment horizontal="left"/>
    </xf>
    <xf numFmtId="4" fontId="9" fillId="0" borderId="1" xfId="0" applyNumberFormat="1" applyFont="1" applyBorder="1" applyAlignment="1">
      <alignment horizontal="left"/>
    </xf>
    <xf numFmtId="4" fontId="9" fillId="0" borderId="2" xfId="0" applyNumberFormat="1" applyFont="1" applyBorder="1" applyAlignment="1">
      <alignment horizontal="left"/>
    </xf>
    <xf numFmtId="4" fontId="9" fillId="0" borderId="2" xfId="0" applyNumberFormat="1" applyFont="1" applyBorder="1" applyAlignment="1">
      <alignment horizontal="center" vertical="center" wrapText="1"/>
    </xf>
    <xf numFmtId="4" fontId="9" fillId="0" borderId="1" xfId="0" applyNumberFormat="1" applyFont="1" applyBorder="1" applyAlignment="1">
      <alignment horizontal="center" vertical="center" wrapText="1"/>
    </xf>
    <xf numFmtId="4" fontId="9" fillId="0" borderId="2" xfId="0" applyNumberFormat="1" applyFont="1" applyBorder="1" applyAlignment="1">
      <alignment horizontal="center" vertical="center"/>
    </xf>
    <xf numFmtId="4" fontId="9" fillId="0" borderId="1" xfId="0" applyNumberFormat="1" applyFont="1" applyBorder="1" applyAlignment="1">
      <alignment horizontal="center" vertical="center"/>
    </xf>
    <xf numFmtId="0" fontId="12" fillId="0" borderId="13" xfId="0" applyFont="1" applyBorder="1" applyAlignment="1">
      <alignment horizontal="left" vertical="center"/>
    </xf>
    <xf numFmtId="0" fontId="14" fillId="0" borderId="11" xfId="0" applyFont="1" applyBorder="1" applyAlignment="1">
      <alignment horizontal="center" vertical="center"/>
    </xf>
    <xf numFmtId="2" fontId="12" fillId="0" borderId="6" xfId="0" applyNumberFormat="1" applyFont="1" applyBorder="1" applyAlignment="1">
      <alignment horizontal="left" vertical="center" wrapText="1"/>
    </xf>
    <xf numFmtId="2" fontId="12" fillId="0" borderId="12" xfId="0" applyNumberFormat="1" applyFont="1" applyBorder="1"/>
    <xf numFmtId="0" fontId="15" fillId="0" borderId="13" xfId="0" applyFont="1" applyBorder="1" applyAlignment="1">
      <alignment horizontal="left" vertical="center" wrapText="1"/>
    </xf>
    <xf numFmtId="0" fontId="9" fillId="0" borderId="12" xfId="0" applyFont="1" applyBorder="1" applyAlignment="1">
      <alignment horizontal="left" vertical="center"/>
    </xf>
    <xf numFmtId="4" fontId="9" fillId="0" borderId="12" xfId="0" applyNumberFormat="1" applyFont="1" applyBorder="1" applyAlignment="1">
      <alignment horizontal="left" vertical="center"/>
    </xf>
    <xf numFmtId="2" fontId="9" fillId="0" borderId="11" xfId="0" applyNumberFormat="1" applyFont="1" applyBorder="1" applyAlignment="1">
      <alignment horizontal="center" vertical="center"/>
    </xf>
    <xf numFmtId="0" fontId="13" fillId="0" borderId="11" xfId="0" applyFont="1" applyBorder="1" applyAlignment="1">
      <alignment horizontal="left" vertical="center"/>
    </xf>
    <xf numFmtId="0" fontId="9" fillId="0" borderId="11" xfId="0" applyFont="1" applyBorder="1" applyAlignment="1">
      <alignment horizontal="center"/>
    </xf>
    <xf numFmtId="0" fontId="14" fillId="0" borderId="12" xfId="0" applyFont="1" applyBorder="1" applyAlignment="1">
      <alignment horizontal="left"/>
    </xf>
    <xf numFmtId="4" fontId="19" fillId="0" borderId="12" xfId="0" applyNumberFormat="1" applyFont="1" applyBorder="1" applyAlignment="1" applyProtection="1">
      <alignment vertical="center"/>
      <protection locked="0"/>
    </xf>
    <xf numFmtId="2" fontId="10" fillId="0" borderId="13" xfId="0" applyNumberFormat="1" applyFont="1" applyBorder="1" applyAlignment="1">
      <alignment horizontal="center"/>
    </xf>
    <xf numFmtId="0" fontId="9" fillId="0" borderId="1" xfId="0" applyFont="1" applyBorder="1" applyAlignment="1">
      <alignment horizontal="left" vertical="center" wrapText="1"/>
    </xf>
    <xf numFmtId="0" fontId="9" fillId="0" borderId="2" xfId="0" applyFont="1" applyBorder="1" applyAlignment="1">
      <alignment horizontal="left" vertical="center" wrapText="1"/>
    </xf>
    <xf numFmtId="0" fontId="9" fillId="0" borderId="7" xfId="0" applyFont="1" applyBorder="1" applyAlignment="1">
      <alignment horizontal="left" vertical="center" wrapText="1"/>
    </xf>
    <xf numFmtId="4" fontId="19" fillId="0" borderId="11" xfId="0" applyNumberFormat="1" applyFont="1" applyBorder="1" applyAlignment="1" applyProtection="1">
      <alignment vertical="center"/>
      <protection locked="0"/>
    </xf>
    <xf numFmtId="4" fontId="9" fillId="0" borderId="12" xfId="0" applyNumberFormat="1" applyFont="1" applyBorder="1" applyAlignment="1" applyProtection="1">
      <alignment horizontal="center" vertical="center" readingOrder="1"/>
      <protection locked="0"/>
    </xf>
    <xf numFmtId="2" fontId="10" fillId="0" borderId="0" xfId="0" applyNumberFormat="1" applyFont="1" applyAlignment="1">
      <alignment horizontal="center"/>
    </xf>
    <xf numFmtId="4" fontId="14" fillId="0" borderId="12" xfId="0" applyNumberFormat="1" applyFont="1" applyBorder="1" applyAlignment="1" applyProtection="1">
      <alignment horizontal="center" vertical="center" readingOrder="1"/>
      <protection locked="0"/>
    </xf>
    <xf numFmtId="0" fontId="14" fillId="0" borderId="6" xfId="0" applyFont="1" applyBorder="1" applyAlignment="1">
      <alignment horizontal="center" vertical="center" shrinkToFit="1"/>
    </xf>
    <xf numFmtId="0" fontId="14" fillId="0" borderId="11" xfId="0" applyFont="1" applyBorder="1" applyAlignment="1">
      <alignment vertical="center" wrapText="1"/>
    </xf>
    <xf numFmtId="2" fontId="12" fillId="0" borderId="13" xfId="0" applyNumberFormat="1" applyFont="1" applyBorder="1" applyAlignment="1">
      <alignment horizontal="center"/>
    </xf>
    <xf numFmtId="2" fontId="9" fillId="0" borderId="13" xfId="0" applyNumberFormat="1" applyFont="1" applyBorder="1" applyAlignment="1">
      <alignment horizontal="center"/>
    </xf>
    <xf numFmtId="0" fontId="9" fillId="0" borderId="11" xfId="4" applyFont="1" applyBorder="1" applyAlignment="1">
      <alignment vertical="center" wrapText="1"/>
    </xf>
    <xf numFmtId="0" fontId="9" fillId="0" borderId="12" xfId="4" applyFont="1" applyBorder="1" applyAlignment="1">
      <alignment vertical="center" wrapText="1"/>
    </xf>
    <xf numFmtId="2" fontId="14" fillId="0" borderId="11" xfId="0" applyNumberFormat="1" applyFont="1" applyBorder="1" applyAlignment="1">
      <alignment horizontal="center"/>
    </xf>
    <xf numFmtId="0" fontId="14" fillId="0" borderId="11" xfId="0" applyFont="1" applyBorder="1" applyAlignment="1">
      <alignment horizontal="left"/>
    </xf>
    <xf numFmtId="2" fontId="14" fillId="0" borderId="12" xfId="0" applyNumberFormat="1" applyFont="1" applyBorder="1" applyAlignment="1">
      <alignment horizontal="center"/>
    </xf>
    <xf numFmtId="0" fontId="9" fillId="0" borderId="6" xfId="0" applyFont="1" applyBorder="1" applyAlignment="1">
      <alignment horizontal="center" vertical="center" shrinkToFit="1"/>
    </xf>
    <xf numFmtId="4" fontId="14" fillId="0" borderId="11" xfId="0" applyNumberFormat="1" applyFont="1" applyBorder="1" applyAlignment="1">
      <alignment horizontal="left"/>
    </xf>
    <xf numFmtId="4" fontId="14" fillId="0" borderId="12" xfId="0" applyNumberFormat="1" applyFont="1" applyBorder="1" applyAlignment="1">
      <alignment horizontal="left"/>
    </xf>
    <xf numFmtId="0" fontId="12" fillId="0" borderId="0" xfId="0" applyFont="1"/>
    <xf numFmtId="2" fontId="12" fillId="0" borderId="11" xfId="0" applyNumberFormat="1" applyFont="1" applyBorder="1" applyAlignment="1">
      <alignment horizontal="center"/>
    </xf>
    <xf numFmtId="0" fontId="14" fillId="0" borderId="9" xfId="0" applyFont="1" applyBorder="1" applyAlignment="1">
      <alignment horizontal="left" vertical="center" wrapText="1"/>
    </xf>
    <xf numFmtId="0" fontId="12" fillId="0" borderId="9" xfId="0" applyFont="1" applyBorder="1" applyAlignment="1">
      <alignment horizontal="left" vertical="center" wrapText="1"/>
    </xf>
    <xf numFmtId="0" fontId="12" fillId="0" borderId="11" xfId="0" applyFont="1" applyBorder="1" applyAlignment="1">
      <alignment vertical="center" wrapText="1"/>
    </xf>
    <xf numFmtId="2" fontId="12" fillId="0" borderId="11" xfId="0" applyNumberFormat="1" applyFont="1" applyBorder="1"/>
    <xf numFmtId="2" fontId="10" fillId="0" borderId="11" xfId="0" applyNumberFormat="1" applyFont="1" applyBorder="1" applyAlignment="1">
      <alignment horizontal="left" wrapText="1"/>
    </xf>
    <xf numFmtId="2" fontId="10" fillId="0" borderId="12" xfId="0" applyNumberFormat="1" applyFont="1" applyBorder="1" applyAlignment="1">
      <alignment horizontal="left" wrapText="1"/>
    </xf>
    <xf numFmtId="0" fontId="12" fillId="0" borderId="15" xfId="0" applyFont="1" applyBorder="1" applyAlignment="1">
      <alignment horizontal="center" vertical="center"/>
    </xf>
    <xf numFmtId="2" fontId="12" fillId="0" borderId="15" xfId="0" applyNumberFormat="1" applyFont="1" applyBorder="1" applyAlignment="1">
      <alignment horizontal="center" vertical="center"/>
    </xf>
    <xf numFmtId="0" fontId="10" fillId="0" borderId="14" xfId="0" applyFont="1" applyBorder="1"/>
    <xf numFmtId="0" fontId="12" fillId="0" borderId="2" xfId="0" applyFont="1" applyBorder="1" applyAlignment="1">
      <alignment horizontal="left"/>
    </xf>
    <xf numFmtId="2" fontId="10" fillId="0" borderId="2" xfId="0" applyNumberFormat="1" applyFont="1" applyBorder="1" applyAlignment="1">
      <alignment horizontal="center"/>
    </xf>
    <xf numFmtId="0" fontId="10" fillId="0" borderId="2" xfId="0" applyFont="1" applyBorder="1" applyAlignment="1">
      <alignment horizontal="center" vertical="center"/>
    </xf>
    <xf numFmtId="2" fontId="10" fillId="0" borderId="0" xfId="0" applyNumberFormat="1" applyFont="1" applyAlignment="1">
      <alignment horizontal="center" vertical="center"/>
    </xf>
    <xf numFmtId="2" fontId="10" fillId="0" borderId="2" xfId="0" applyNumberFormat="1" applyFont="1" applyBorder="1" applyAlignment="1">
      <alignment horizontal="center" vertical="center"/>
    </xf>
    <xf numFmtId="2" fontId="12" fillId="0" borderId="2" xfId="0" applyNumberFormat="1" applyFont="1" applyBorder="1" applyAlignment="1">
      <alignment horizontal="left"/>
    </xf>
    <xf numFmtId="2" fontId="14" fillId="0" borderId="12" xfId="0" applyNumberFormat="1" applyFont="1" applyBorder="1" applyAlignment="1">
      <alignment vertical="center" wrapText="1"/>
    </xf>
    <xf numFmtId="0" fontId="10" fillId="0" borderId="14" xfId="0" applyFont="1" applyBorder="1" applyAlignment="1">
      <alignment horizontal="center"/>
    </xf>
    <xf numFmtId="2" fontId="14" fillId="0" borderId="2" xfId="0" applyNumberFormat="1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0" fontId="15" fillId="0" borderId="6" xfId="0" applyFont="1" applyBorder="1" applyAlignment="1">
      <alignment horizontal="center" vertical="center" shrinkToFit="1"/>
    </xf>
    <xf numFmtId="2" fontId="15" fillId="0" borderId="6" xfId="0" applyNumberFormat="1" applyFont="1" applyBorder="1" applyAlignment="1">
      <alignment horizontal="center"/>
    </xf>
    <xf numFmtId="2" fontId="13" fillId="0" borderId="6" xfId="0" applyNumberFormat="1" applyFont="1" applyBorder="1" applyAlignment="1">
      <alignment horizontal="center"/>
    </xf>
    <xf numFmtId="0" fontId="15" fillId="0" borderId="7" xfId="0" applyFont="1" applyBorder="1" applyAlignment="1">
      <alignment horizontal="left" vertical="center" wrapText="1"/>
    </xf>
    <xf numFmtId="0" fontId="13" fillId="0" borderId="6" xfId="0" applyFont="1" applyBorder="1" applyAlignment="1">
      <alignment horizontal="center" vertical="center"/>
    </xf>
    <xf numFmtId="2" fontId="13" fillId="0" borderId="6" xfId="0" applyNumberFormat="1" applyFont="1" applyBorder="1" applyAlignment="1">
      <alignment horizontal="center" vertical="center"/>
    </xf>
    <xf numFmtId="0" fontId="13" fillId="0" borderId="6" xfId="0" applyFont="1" applyBorder="1"/>
    <xf numFmtId="0" fontId="15" fillId="0" borderId="12" xfId="0" applyFont="1" applyBorder="1"/>
    <xf numFmtId="0" fontId="15" fillId="0" borderId="12" xfId="0" applyFont="1" applyBorder="1" applyAlignment="1">
      <alignment horizontal="center" vertical="center" wrapText="1"/>
    </xf>
    <xf numFmtId="0" fontId="15" fillId="0" borderId="6" xfId="0" applyFont="1" applyBorder="1" applyAlignment="1">
      <alignment horizontal="center"/>
    </xf>
    <xf numFmtId="0" fontId="13" fillId="0" borderId="11" xfId="0" applyFont="1" applyBorder="1"/>
    <xf numFmtId="0" fontId="13" fillId="0" borderId="12" xfId="0" applyFont="1" applyBorder="1"/>
    <xf numFmtId="0" fontId="13" fillId="0" borderId="12" xfId="0" applyFont="1" applyBorder="1" applyAlignment="1">
      <alignment horizontal="center" vertical="center" wrapText="1"/>
    </xf>
    <xf numFmtId="4" fontId="12" fillId="0" borderId="12" xfId="0" applyNumberFormat="1" applyFont="1" applyBorder="1" applyAlignment="1">
      <alignment horizontal="left"/>
    </xf>
    <xf numFmtId="4" fontId="12" fillId="0" borderId="13" xfId="0" applyNumberFormat="1" applyFont="1" applyBorder="1" applyAlignment="1">
      <alignment horizontal="left"/>
    </xf>
    <xf numFmtId="0" fontId="15" fillId="0" borderId="1" xfId="0" applyFont="1" applyBorder="1" applyAlignment="1">
      <alignment horizontal="left" vertical="center" wrapText="1"/>
    </xf>
    <xf numFmtId="4" fontId="12" fillId="0" borderId="2" xfId="0" applyNumberFormat="1" applyFont="1" applyBorder="1" applyAlignment="1">
      <alignment horizontal="left"/>
    </xf>
    <xf numFmtId="2" fontId="14" fillId="0" borderId="13" xfId="0" applyNumberFormat="1" applyFont="1" applyBorder="1" applyAlignment="1">
      <alignment horizontal="center" vertical="center" wrapText="1"/>
    </xf>
    <xf numFmtId="0" fontId="14" fillId="0" borderId="13" xfId="0" applyFont="1" applyBorder="1" applyAlignment="1">
      <alignment horizontal="center" vertical="center"/>
    </xf>
    <xf numFmtId="2" fontId="15" fillId="0" borderId="13" xfId="0" applyNumberFormat="1" applyFont="1" applyBorder="1" applyAlignment="1">
      <alignment horizontal="center" vertical="center" wrapText="1"/>
    </xf>
    <xf numFmtId="2" fontId="10" fillId="0" borderId="0" xfId="0" applyNumberFormat="1" applyFont="1"/>
    <xf numFmtId="0" fontId="10" fillId="0" borderId="6" xfId="0" applyFont="1" applyBorder="1" applyAlignment="1">
      <alignment horizontal="left"/>
    </xf>
    <xf numFmtId="2" fontId="9" fillId="0" borderId="14" xfId="0" applyNumberFormat="1" applyFont="1" applyBorder="1" applyAlignment="1">
      <alignment horizontal="center" vertical="center"/>
    </xf>
    <xf numFmtId="4" fontId="20" fillId="0" borderId="6" xfId="0" applyNumberFormat="1" applyFont="1" applyBorder="1" applyAlignment="1" applyProtection="1">
      <alignment horizontal="center" vertical="center" wrapText="1"/>
      <protection locked="0"/>
    </xf>
    <xf numFmtId="4" fontId="20" fillId="0" borderId="6" xfId="0" applyNumberFormat="1" applyFont="1" applyBorder="1" applyAlignment="1">
      <alignment horizontal="center" vertical="center" wrapText="1"/>
    </xf>
    <xf numFmtId="0" fontId="20" fillId="0" borderId="6" xfId="0" applyFont="1" applyBorder="1" applyAlignment="1">
      <alignment horizontal="center" vertical="center" wrapText="1"/>
    </xf>
    <xf numFmtId="0" fontId="20" fillId="0" borderId="6" xfId="0" applyFont="1" applyBorder="1" applyAlignment="1">
      <alignment horizontal="center" vertical="center"/>
    </xf>
    <xf numFmtId="2" fontId="20" fillId="0" borderId="6" xfId="0" applyNumberFormat="1" applyFont="1" applyBorder="1" applyAlignment="1">
      <alignment horizontal="center" vertical="center"/>
    </xf>
    <xf numFmtId="2" fontId="20" fillId="0" borderId="6" xfId="0" applyNumberFormat="1" applyFont="1" applyBorder="1" applyAlignment="1">
      <alignment horizontal="center" vertical="center" wrapText="1"/>
    </xf>
    <xf numFmtId="4" fontId="9" fillId="0" borderId="12" xfId="0" applyNumberFormat="1" applyFont="1" applyBorder="1" applyAlignment="1">
      <alignment horizontal="center" vertical="center"/>
    </xf>
    <xf numFmtId="0" fontId="20" fillId="0" borderId="1" xfId="0" applyFont="1" applyBorder="1" applyAlignment="1">
      <alignment horizontal="center" vertical="center" wrapText="1"/>
    </xf>
    <xf numFmtId="0" fontId="20" fillId="0" borderId="2" xfId="0" applyFont="1" applyBorder="1" applyAlignment="1">
      <alignment horizontal="center" vertical="center" wrapText="1"/>
    </xf>
    <xf numFmtId="0" fontId="20" fillId="0" borderId="7" xfId="0" applyFont="1" applyBorder="1" applyAlignment="1">
      <alignment horizontal="center" vertical="center" wrapText="1"/>
    </xf>
    <xf numFmtId="0" fontId="21" fillId="0" borderId="6" xfId="0" applyFont="1" applyBorder="1" applyAlignment="1">
      <alignment horizontal="center" vertical="center" shrinkToFit="1"/>
    </xf>
    <xf numFmtId="0" fontId="21" fillId="0" borderId="11" xfId="0" applyFont="1" applyBorder="1" applyAlignment="1">
      <alignment horizontal="left" vertical="center" wrapText="1"/>
    </xf>
    <xf numFmtId="0" fontId="21" fillId="0" borderId="12" xfId="0" applyFont="1" applyBorder="1" applyAlignment="1">
      <alignment horizontal="left" vertical="center" wrapText="1"/>
    </xf>
    <xf numFmtId="0" fontId="21" fillId="0" borderId="13" xfId="0" applyFont="1" applyBorder="1" applyAlignment="1">
      <alignment horizontal="left" vertical="center" wrapText="1"/>
    </xf>
    <xf numFmtId="0" fontId="21" fillId="0" borderId="6" xfId="0" applyFont="1" applyBorder="1" applyAlignment="1">
      <alignment horizontal="center"/>
    </xf>
    <xf numFmtId="0" fontId="21" fillId="0" borderId="6" xfId="0" applyFont="1" applyBorder="1" applyAlignment="1">
      <alignment horizontal="center" vertical="center"/>
    </xf>
    <xf numFmtId="2" fontId="15" fillId="0" borderId="12" xfId="0" applyNumberFormat="1" applyFont="1" applyBorder="1"/>
    <xf numFmtId="0" fontId="15" fillId="0" borderId="13" xfId="0" applyFont="1" applyBorder="1"/>
    <xf numFmtId="0" fontId="13" fillId="0" borderId="6" xfId="0" applyFont="1" applyBorder="1" applyAlignment="1">
      <alignment horizontal="center"/>
    </xf>
    <xf numFmtId="0" fontId="15" fillId="0" borderId="11" xfId="0" applyFont="1" applyBorder="1"/>
    <xf numFmtId="0" fontId="13" fillId="0" borderId="6" xfId="0" applyFont="1" applyBorder="1" applyAlignment="1">
      <alignment horizontal="center" vertical="center" shrinkToFit="1"/>
    </xf>
    <xf numFmtId="0" fontId="15" fillId="0" borderId="13" xfId="0" applyFont="1" applyBorder="1" applyAlignment="1">
      <alignment horizontal="center"/>
    </xf>
    <xf numFmtId="4" fontId="13" fillId="0" borderId="12" xfId="0" applyNumberFormat="1" applyFont="1" applyBorder="1" applyAlignment="1">
      <alignment horizontal="left" vertical="center"/>
    </xf>
    <xf numFmtId="0" fontId="13" fillId="0" borderId="12" xfId="0" applyFont="1" applyBorder="1" applyAlignment="1">
      <alignment horizontal="left" vertical="center"/>
    </xf>
    <xf numFmtId="0" fontId="15" fillId="0" borderId="11" xfId="0" applyFont="1" applyBorder="1" applyAlignment="1">
      <alignment horizontal="center" vertical="center" wrapText="1"/>
    </xf>
    <xf numFmtId="0" fontId="15" fillId="0" borderId="13" xfId="0" applyFont="1" applyBorder="1" applyAlignment="1">
      <alignment horizontal="center" vertical="center" wrapText="1"/>
    </xf>
    <xf numFmtId="0" fontId="15" fillId="0" borderId="13" xfId="0" applyFont="1" applyBorder="1" applyAlignment="1">
      <alignment horizontal="center" vertical="center"/>
    </xf>
    <xf numFmtId="2" fontId="13" fillId="0" borderId="13" xfId="0" applyNumberFormat="1" applyFont="1" applyBorder="1" applyAlignment="1">
      <alignment horizontal="center" vertical="center"/>
    </xf>
    <xf numFmtId="0" fontId="15" fillId="0" borderId="11" xfId="0" applyFont="1" applyBorder="1" applyAlignment="1">
      <alignment vertical="center"/>
    </xf>
    <xf numFmtId="0" fontId="15" fillId="0" borderId="12" xfId="0" applyFont="1" applyBorder="1" applyAlignment="1">
      <alignment vertical="center"/>
    </xf>
    <xf numFmtId="0" fontId="15" fillId="0" borderId="13" xfId="0" applyFont="1" applyBorder="1" applyAlignment="1">
      <alignment vertical="center"/>
    </xf>
    <xf numFmtId="2" fontId="21" fillId="0" borderId="6" xfId="0" applyNumberFormat="1" applyFont="1" applyBorder="1" applyAlignment="1">
      <alignment horizontal="center"/>
    </xf>
    <xf numFmtId="0" fontId="21" fillId="0" borderId="12" xfId="0" applyFont="1" applyBorder="1" applyAlignment="1">
      <alignment vertical="center" wrapText="1"/>
    </xf>
    <xf numFmtId="2" fontId="20" fillId="0" borderId="6" xfId="0" applyNumberFormat="1" applyFont="1" applyBorder="1" applyAlignment="1">
      <alignment horizontal="center"/>
    </xf>
    <xf numFmtId="0" fontId="20" fillId="0" borderId="6" xfId="0" applyFont="1" applyBorder="1"/>
    <xf numFmtId="2" fontId="21" fillId="0" borderId="12" xfId="0" applyNumberFormat="1" applyFont="1" applyBorder="1"/>
    <xf numFmtId="0" fontId="21" fillId="0" borderId="12" xfId="0" applyFont="1" applyBorder="1"/>
    <xf numFmtId="0" fontId="21" fillId="0" borderId="13" xfId="0" applyFont="1" applyBorder="1"/>
    <xf numFmtId="0" fontId="20" fillId="0" borderId="6" xfId="0" applyFont="1" applyBorder="1" applyAlignment="1">
      <alignment horizontal="center"/>
    </xf>
    <xf numFmtId="0" fontId="21" fillId="0" borderId="11" xfId="0" applyFont="1" applyBorder="1"/>
    <xf numFmtId="0" fontId="21" fillId="0" borderId="12" xfId="0" applyFont="1" applyBorder="1" applyAlignment="1">
      <alignment horizontal="center"/>
    </xf>
    <xf numFmtId="0" fontId="21" fillId="0" borderId="13" xfId="0" applyFont="1" applyBorder="1" applyAlignment="1">
      <alignment horizontal="center"/>
    </xf>
    <xf numFmtId="0" fontId="20" fillId="0" borderId="1" xfId="0" applyFont="1" applyBorder="1" applyAlignment="1">
      <alignment horizontal="left" vertical="center" wrapText="1"/>
    </xf>
    <xf numFmtId="0" fontId="20" fillId="0" borderId="2" xfId="0" applyFont="1" applyBorder="1" applyAlignment="1">
      <alignment horizontal="left" vertical="center" wrapText="1"/>
    </xf>
    <xf numFmtId="0" fontId="20" fillId="0" borderId="7" xfId="0" applyFont="1" applyBorder="1" applyAlignment="1">
      <alignment horizontal="left" vertical="center" wrapText="1"/>
    </xf>
    <xf numFmtId="0" fontId="20" fillId="0" borderId="11" xfId="0" applyFont="1" applyBorder="1" applyAlignment="1">
      <alignment horizontal="left" vertical="center" wrapText="1"/>
    </xf>
    <xf numFmtId="0" fontId="20" fillId="0" borderId="13" xfId="0" applyFont="1" applyBorder="1" applyAlignment="1">
      <alignment horizontal="left" vertical="center" wrapText="1"/>
    </xf>
    <xf numFmtId="2" fontId="20" fillId="0" borderId="12" xfId="0" applyNumberFormat="1" applyFont="1" applyBorder="1"/>
    <xf numFmtId="0" fontId="20" fillId="0" borderId="12" xfId="0" applyFont="1" applyBorder="1"/>
    <xf numFmtId="0" fontId="20" fillId="0" borderId="13" xfId="0" applyFont="1" applyBorder="1"/>
    <xf numFmtId="0" fontId="20" fillId="0" borderId="12" xfId="0" applyFont="1" applyBorder="1" applyAlignment="1">
      <alignment horizontal="left" vertical="center" wrapText="1"/>
    </xf>
    <xf numFmtId="0" fontId="20" fillId="0" borderId="11" xfId="0" applyFont="1" applyBorder="1"/>
    <xf numFmtId="0" fontId="20" fillId="0" borderId="12" xfId="0" applyFont="1" applyBorder="1" applyAlignment="1">
      <alignment horizontal="center"/>
    </xf>
    <xf numFmtId="0" fontId="20" fillId="0" borderId="13" xfId="0" applyFont="1" applyBorder="1" applyAlignment="1">
      <alignment horizontal="center"/>
    </xf>
    <xf numFmtId="2" fontId="13" fillId="0" borderId="12" xfId="0" applyNumberFormat="1" applyFont="1" applyBorder="1"/>
    <xf numFmtId="0" fontId="13" fillId="0" borderId="13" xfId="0" applyFont="1" applyBorder="1"/>
    <xf numFmtId="2" fontId="21" fillId="0" borderId="12" xfId="0" applyNumberFormat="1" applyFont="1" applyBorder="1" applyAlignment="1">
      <alignment horizontal="center"/>
    </xf>
    <xf numFmtId="0" fontId="21" fillId="0" borderId="12" xfId="0" applyFont="1" applyBorder="1" applyAlignment="1">
      <alignment horizontal="center" vertical="center" wrapText="1"/>
    </xf>
    <xf numFmtId="0" fontId="20" fillId="0" borderId="11" xfId="0" applyFont="1" applyBorder="1" applyAlignment="1">
      <alignment horizontal="center"/>
    </xf>
    <xf numFmtId="2" fontId="21" fillId="0" borderId="6" xfId="0" applyNumberFormat="1" applyFont="1" applyBorder="1" applyAlignment="1">
      <alignment horizontal="center" vertical="center"/>
    </xf>
    <xf numFmtId="0" fontId="20" fillId="0" borderId="6" xfId="0" applyFont="1" applyBorder="1" applyAlignment="1">
      <alignment horizontal="center" vertical="center" shrinkToFit="1"/>
    </xf>
    <xf numFmtId="0" fontId="21" fillId="0" borderId="11" xfId="0" applyFont="1" applyBorder="1" applyAlignment="1">
      <alignment horizontal="left" vertical="center"/>
    </xf>
    <xf numFmtId="0" fontId="21" fillId="0" borderId="12" xfId="0" applyFont="1" applyBorder="1" applyAlignment="1">
      <alignment horizontal="left" vertical="center"/>
    </xf>
    <xf numFmtId="4" fontId="21" fillId="0" borderId="12" xfId="0" applyNumberFormat="1" applyFont="1" applyBorder="1" applyAlignment="1">
      <alignment horizontal="left" vertical="center"/>
    </xf>
    <xf numFmtId="4" fontId="20" fillId="0" borderId="12" xfId="0" applyNumberFormat="1" applyFont="1" applyBorder="1" applyAlignment="1">
      <alignment horizontal="center" vertical="center" wrapText="1"/>
    </xf>
    <xf numFmtId="4" fontId="20" fillId="0" borderId="6" xfId="0" applyNumberFormat="1" applyFont="1" applyBorder="1" applyAlignment="1">
      <alignment horizontal="center" wrapText="1"/>
    </xf>
    <xf numFmtId="4" fontId="20" fillId="0" borderId="14" xfId="0" applyNumberFormat="1" applyFont="1" applyBorder="1" applyAlignment="1" applyProtection="1">
      <alignment horizontal="center" vertical="center" wrapText="1"/>
      <protection locked="0"/>
    </xf>
    <xf numFmtId="4" fontId="20" fillId="0" borderId="6" xfId="0" applyNumberFormat="1" applyFont="1" applyBorder="1" applyAlignment="1" applyProtection="1">
      <alignment horizontal="center" vertical="center"/>
      <protection locked="0"/>
    </xf>
    <xf numFmtId="4" fontId="20" fillId="0" borderId="6" xfId="0" applyNumberFormat="1" applyFont="1" applyBorder="1" applyAlignment="1">
      <alignment horizontal="center"/>
    </xf>
    <xf numFmtId="4" fontId="20" fillId="0" borderId="6" xfId="0" applyNumberFormat="1" applyFont="1" applyBorder="1" applyAlignment="1">
      <alignment horizontal="center" vertical="center"/>
    </xf>
    <xf numFmtId="4" fontId="20" fillId="0" borderId="0" xfId="0" applyNumberFormat="1" applyFont="1" applyAlignment="1" applyProtection="1">
      <alignment vertical="center"/>
      <protection locked="0"/>
    </xf>
    <xf numFmtId="4" fontId="20" fillId="0" borderId="0" xfId="1" applyNumberFormat="1" applyFont="1" applyBorder="1" applyAlignment="1">
      <alignment horizontal="center"/>
    </xf>
    <xf numFmtId="4" fontId="20" fillId="0" borderId="0" xfId="0" applyNumberFormat="1" applyFont="1" applyAlignment="1" applyProtection="1">
      <alignment horizontal="center" vertical="center"/>
      <protection locked="0"/>
    </xf>
    <xf numFmtId="4" fontId="20" fillId="0" borderId="3" xfId="0" applyNumberFormat="1" applyFont="1" applyBorder="1" applyAlignment="1" applyProtection="1">
      <alignment horizontal="center" vertical="center"/>
      <protection locked="0"/>
    </xf>
    <xf numFmtId="4" fontId="20" fillId="0" borderId="4" xfId="0" applyNumberFormat="1" applyFont="1" applyBorder="1" applyAlignment="1">
      <alignment horizontal="center" vertical="center"/>
    </xf>
    <xf numFmtId="4" fontId="20" fillId="0" borderId="0" xfId="0" applyNumberFormat="1" applyFont="1" applyAlignment="1">
      <alignment horizontal="center" vertical="center"/>
    </xf>
    <xf numFmtId="4" fontId="20" fillId="0" borderId="0" xfId="1" applyNumberFormat="1" applyFont="1" applyBorder="1" applyAlignment="1">
      <alignment horizontal="center" vertical="center" wrapText="1"/>
    </xf>
    <xf numFmtId="4" fontId="20" fillId="0" borderId="0" xfId="1" applyNumberFormat="1" applyFont="1" applyBorder="1" applyAlignment="1">
      <alignment horizontal="center" vertical="center"/>
    </xf>
    <xf numFmtId="4" fontId="20" fillId="0" borderId="3" xfId="0" applyNumberFormat="1" applyFont="1" applyBorder="1" applyAlignment="1">
      <alignment horizontal="center" vertical="center"/>
    </xf>
    <xf numFmtId="4" fontId="20" fillId="0" borderId="4" xfId="0" applyNumberFormat="1" applyFont="1" applyBorder="1" applyAlignment="1" applyProtection="1">
      <alignment horizontal="center" vertical="center"/>
      <protection locked="0"/>
    </xf>
    <xf numFmtId="4" fontId="20" fillId="0" borderId="11" xfId="0" applyNumberFormat="1" applyFont="1" applyBorder="1" applyAlignment="1">
      <alignment horizontal="center" vertical="center"/>
    </xf>
    <xf numFmtId="4" fontId="20" fillId="0" borderId="12" xfId="0" applyNumberFormat="1" applyFont="1" applyBorder="1" applyAlignment="1">
      <alignment horizontal="center" vertical="center"/>
    </xf>
    <xf numFmtId="4" fontId="20" fillId="0" borderId="12" xfId="1" applyNumberFormat="1" applyFont="1" applyBorder="1" applyAlignment="1">
      <alignment horizontal="center" vertical="center" wrapText="1"/>
    </xf>
    <xf numFmtId="4" fontId="20" fillId="0" borderId="12" xfId="1" applyNumberFormat="1" applyFont="1" applyBorder="1" applyAlignment="1">
      <alignment horizontal="center" vertical="center"/>
    </xf>
    <xf numFmtId="4" fontId="20" fillId="0" borderId="13" xfId="0" applyNumberFormat="1" applyFont="1" applyBorder="1" applyAlignment="1" applyProtection="1">
      <alignment horizontal="center" vertical="center"/>
      <protection locked="0"/>
    </xf>
    <xf numFmtId="4" fontId="20" fillId="0" borderId="2" xfId="0" applyNumberFormat="1" applyFont="1" applyBorder="1" applyAlignment="1" applyProtection="1">
      <alignment horizontal="center" vertical="center"/>
      <protection locked="0"/>
    </xf>
    <xf numFmtId="4" fontId="20" fillId="0" borderId="2" xfId="1" applyNumberFormat="1" applyFont="1" applyBorder="1" applyAlignment="1">
      <alignment horizontal="center" vertical="center"/>
    </xf>
    <xf numFmtId="4" fontId="20" fillId="0" borderId="2" xfId="1" applyNumberFormat="1" applyFont="1" applyBorder="1" applyAlignment="1">
      <alignment horizontal="center"/>
    </xf>
    <xf numFmtId="4" fontId="20" fillId="0" borderId="7" xfId="0" applyNumberFormat="1" applyFont="1" applyBorder="1" applyAlignment="1">
      <alignment horizontal="center" vertical="center"/>
    </xf>
    <xf numFmtId="4" fontId="20" fillId="0" borderId="11" xfId="0" applyNumberFormat="1" applyFont="1" applyBorder="1" applyAlignment="1" applyProtection="1">
      <alignment horizontal="center" vertical="center"/>
      <protection locked="0"/>
    </xf>
    <xf numFmtId="4" fontId="20" fillId="0" borderId="12" xfId="0" applyNumberFormat="1" applyFont="1" applyBorder="1" applyAlignment="1" applyProtection="1">
      <alignment horizontal="center" vertical="center"/>
      <protection locked="0"/>
    </xf>
    <xf numFmtId="4" fontId="20" fillId="0" borderId="12" xfId="1" applyNumberFormat="1" applyFont="1" applyBorder="1" applyAlignment="1">
      <alignment horizontal="center"/>
    </xf>
    <xf numFmtId="4" fontId="20" fillId="0" borderId="13" xfId="0" applyNumberFormat="1" applyFont="1" applyBorder="1" applyAlignment="1">
      <alignment horizontal="center" vertical="center"/>
    </xf>
    <xf numFmtId="4" fontId="20" fillId="0" borderId="12" xfId="0" applyNumberFormat="1" applyFont="1" applyBorder="1" applyAlignment="1" applyProtection="1">
      <alignment vertical="center"/>
      <protection locked="0"/>
    </xf>
    <xf numFmtId="0" fontId="20" fillId="0" borderId="6" xfId="0" applyFont="1" applyBorder="1" applyAlignment="1">
      <alignment horizontal="left" vertical="center" indent="1"/>
    </xf>
    <xf numFmtId="0" fontId="9" fillId="0" borderId="1" xfId="16" applyFont="1" applyBorder="1" applyAlignment="1">
      <alignment horizontal="center" vertical="center"/>
    </xf>
    <xf numFmtId="0" fontId="9" fillId="0" borderId="2" xfId="16" applyFont="1" applyBorder="1" applyAlignment="1">
      <alignment horizontal="center" vertical="center"/>
    </xf>
    <xf numFmtId="2" fontId="9" fillId="0" borderId="2" xfId="16" applyNumberFormat="1" applyFont="1" applyBorder="1" applyAlignment="1">
      <alignment horizontal="center" vertical="center"/>
    </xf>
    <xf numFmtId="0" fontId="10" fillId="0" borderId="15" xfId="0" applyFont="1" applyBorder="1"/>
    <xf numFmtId="4" fontId="9" fillId="0" borderId="14" xfId="0" applyNumberFormat="1" applyFont="1" applyBorder="1" applyAlignment="1" applyProtection="1">
      <alignment horizontal="center" vertical="center" wrapText="1"/>
      <protection locked="0"/>
    </xf>
    <xf numFmtId="4" fontId="22" fillId="0" borderId="4" xfId="0" applyNumberFormat="1" applyFont="1" applyBorder="1" applyAlignment="1" applyProtection="1">
      <alignment vertical="center"/>
      <protection locked="0"/>
    </xf>
    <xf numFmtId="4" fontId="22" fillId="0" borderId="11" xfId="0" applyNumberFormat="1" applyFont="1" applyBorder="1" applyAlignment="1" applyProtection="1">
      <alignment vertical="center"/>
      <protection locked="0"/>
    </xf>
    <xf numFmtId="2" fontId="20" fillId="0" borderId="5" xfId="0" applyNumberFormat="1" applyFont="1" applyBorder="1" applyAlignment="1">
      <alignment horizontal="center"/>
    </xf>
    <xf numFmtId="2" fontId="12" fillId="0" borderId="0" xfId="0" applyNumberFormat="1" applyFont="1"/>
    <xf numFmtId="2" fontId="20" fillId="0" borderId="12" xfId="0" applyNumberFormat="1" applyFont="1" applyBorder="1" applyAlignment="1">
      <alignment horizontal="center"/>
    </xf>
    <xf numFmtId="0" fontId="12" fillId="3" borderId="12" xfId="0" applyFont="1" applyFill="1" applyBorder="1" applyAlignment="1">
      <alignment horizontal="center"/>
    </xf>
    <xf numFmtId="0" fontId="10" fillId="0" borderId="11" xfId="0" applyFont="1" applyBorder="1" applyAlignment="1">
      <alignment vertical="center"/>
    </xf>
    <xf numFmtId="0" fontId="10" fillId="3" borderId="12" xfId="0" applyFont="1" applyFill="1" applyBorder="1" applyAlignment="1">
      <alignment horizontal="center"/>
    </xf>
    <xf numFmtId="4" fontId="10" fillId="3" borderId="12" xfId="0" applyNumberFormat="1" applyFont="1" applyFill="1" applyBorder="1" applyAlignment="1">
      <alignment horizontal="center" vertical="center" wrapText="1"/>
    </xf>
    <xf numFmtId="2" fontId="9" fillId="0" borderId="13" xfId="0" applyNumberFormat="1" applyFont="1" applyBorder="1" applyAlignment="1">
      <alignment horizontal="center" vertical="center"/>
    </xf>
    <xf numFmtId="0" fontId="14" fillId="3" borderId="12" xfId="0" applyFont="1" applyFill="1" applyBorder="1" applyAlignment="1">
      <alignment horizontal="center"/>
    </xf>
    <xf numFmtId="0" fontId="9" fillId="3" borderId="2" xfId="0" applyFont="1" applyFill="1" applyBorder="1" applyAlignment="1">
      <alignment horizontal="center" vertical="center" wrapText="1"/>
    </xf>
    <xf numFmtId="0" fontId="0" fillId="0" borderId="9" xfId="0" applyBorder="1" applyAlignment="1">
      <alignment horizontal="center"/>
    </xf>
    <xf numFmtId="2" fontId="9" fillId="0" borderId="12" xfId="0" applyNumberFormat="1" applyFont="1" applyBorder="1" applyAlignment="1">
      <alignment horizontal="center"/>
    </xf>
    <xf numFmtId="0" fontId="14" fillId="0" borderId="11" xfId="0" applyFont="1" applyBorder="1" applyAlignment="1">
      <alignment horizontal="left" vertical="center" wrapText="1"/>
    </xf>
    <xf numFmtId="0" fontId="14" fillId="0" borderId="12" xfId="0" applyFont="1" applyBorder="1" applyAlignment="1">
      <alignment horizontal="left" vertical="center" wrapText="1"/>
    </xf>
    <xf numFmtId="0" fontId="14" fillId="0" borderId="13" xfId="0" applyFont="1" applyBorder="1" applyAlignment="1">
      <alignment horizontal="left" vertical="center" wrapText="1"/>
    </xf>
    <xf numFmtId="0" fontId="9" fillId="0" borderId="11" xfId="0" applyFont="1" applyBorder="1" applyAlignment="1">
      <alignment horizontal="center" vertical="center" wrapText="1"/>
    </xf>
    <xf numFmtId="0" fontId="9" fillId="0" borderId="12" xfId="0" applyFont="1" applyBorder="1" applyAlignment="1">
      <alignment horizontal="center" vertical="center" wrapText="1"/>
    </xf>
    <xf numFmtId="4" fontId="20" fillId="0" borderId="14" xfId="0" applyNumberFormat="1" applyFont="1" applyBorder="1" applyAlignment="1">
      <alignment horizontal="center" vertical="center"/>
    </xf>
    <xf numFmtId="4" fontId="20" fillId="0" borderId="10" xfId="0" applyNumberFormat="1" applyFont="1" applyBorder="1" applyAlignment="1">
      <alignment horizontal="center" vertical="center"/>
    </xf>
    <xf numFmtId="0" fontId="14" fillId="0" borderId="6" xfId="0" applyFont="1" applyBorder="1" applyAlignment="1">
      <alignment horizontal="left" vertical="center"/>
    </xf>
    <xf numFmtId="0" fontId="14" fillId="0" borderId="6" xfId="0" applyFont="1" applyBorder="1" applyAlignment="1">
      <alignment horizontal="left" vertical="center" wrapText="1"/>
    </xf>
    <xf numFmtId="0" fontId="15" fillId="0" borderId="11" xfId="0" applyFont="1" applyBorder="1" applyAlignment="1">
      <alignment horizontal="left" vertical="center" wrapText="1"/>
    </xf>
    <xf numFmtId="0" fontId="15" fillId="0" borderId="13" xfId="0" applyFont="1" applyBorder="1" applyAlignment="1">
      <alignment horizontal="left" vertical="center" wrapText="1"/>
    </xf>
    <xf numFmtId="0" fontId="15" fillId="0" borderId="6" xfId="0" applyFont="1" applyBorder="1" applyAlignment="1">
      <alignment horizontal="left" vertical="center" wrapText="1"/>
    </xf>
    <xf numFmtId="0" fontId="9" fillId="0" borderId="11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14" xfId="0" applyFont="1" applyBorder="1" applyAlignment="1">
      <alignment horizontal="center" vertical="center"/>
    </xf>
    <xf numFmtId="0" fontId="14" fillId="0" borderId="11" xfId="0" applyFont="1" applyBorder="1" applyAlignment="1">
      <alignment horizontal="left"/>
    </xf>
    <xf numFmtId="0" fontId="14" fillId="0" borderId="14" xfId="0" applyFont="1" applyBorder="1" applyAlignment="1">
      <alignment horizontal="left" vertical="center" wrapText="1"/>
    </xf>
    <xf numFmtId="0" fontId="10" fillId="0" borderId="6" xfId="0" applyFont="1" applyBorder="1" applyAlignment="1">
      <alignment horizontal="left"/>
    </xf>
    <xf numFmtId="0" fontId="12" fillId="0" borderId="11" xfId="0" applyFont="1" applyBorder="1" applyAlignment="1">
      <alignment horizontal="left"/>
    </xf>
    <xf numFmtId="0" fontId="14" fillId="0" borderId="6" xfId="0" applyFont="1" applyBorder="1" applyAlignment="1">
      <alignment horizontal="left"/>
    </xf>
    <xf numFmtId="0" fontId="14" fillId="0" borderId="15" xfId="0" applyFont="1" applyBorder="1" applyAlignment="1">
      <alignment horizontal="left"/>
    </xf>
    <xf numFmtId="0" fontId="10" fillId="0" borderId="6" xfId="0" applyFont="1" applyBorder="1" applyAlignment="1">
      <alignment horizontal="center"/>
    </xf>
    <xf numFmtId="0" fontId="14" fillId="2" borderId="11" xfId="0" applyFont="1" applyFill="1" applyBorder="1" applyAlignment="1">
      <alignment horizontal="left" vertical="center" wrapText="1"/>
    </xf>
    <xf numFmtId="0" fontId="14" fillId="2" borderId="12" xfId="0" applyFont="1" applyFill="1" applyBorder="1" applyAlignment="1">
      <alignment horizontal="left" vertical="center" wrapText="1"/>
    </xf>
    <xf numFmtId="0" fontId="14" fillId="2" borderId="13" xfId="0" applyFont="1" applyFill="1" applyBorder="1" applyAlignment="1">
      <alignment horizontal="left" vertical="center" wrapText="1"/>
    </xf>
    <xf numFmtId="0" fontId="12" fillId="0" borderId="6" xfId="0" applyFont="1" applyBorder="1" applyAlignment="1">
      <alignment horizontal="left" vertical="center" wrapText="1"/>
    </xf>
    <xf numFmtId="0" fontId="9" fillId="0" borderId="11" xfId="0" applyFont="1" applyBorder="1" applyAlignment="1">
      <alignment horizontal="left" vertical="center" wrapText="1"/>
    </xf>
    <xf numFmtId="0" fontId="9" fillId="0" borderId="12" xfId="0" applyFont="1" applyBorder="1" applyAlignment="1">
      <alignment horizontal="left" vertical="center" wrapText="1"/>
    </xf>
    <xf numFmtId="0" fontId="10" fillId="0" borderId="11" xfId="0" applyFont="1" applyBorder="1" applyAlignment="1">
      <alignment horizontal="center"/>
    </xf>
    <xf numFmtId="0" fontId="14" fillId="0" borderId="11" xfId="0" applyFont="1" applyBorder="1" applyAlignment="1">
      <alignment horizontal="left" vertical="center"/>
    </xf>
    <xf numFmtId="0" fontId="9" fillId="0" borderId="11" xfId="0" applyFont="1" applyBorder="1" applyAlignment="1">
      <alignment horizontal="left" vertical="center"/>
    </xf>
    <xf numFmtId="0" fontId="10" fillId="0" borderId="11" xfId="0" applyFont="1" applyBorder="1" applyAlignment="1">
      <alignment horizontal="center" vertical="center"/>
    </xf>
    <xf numFmtId="0" fontId="10" fillId="0" borderId="11" xfId="0" applyFont="1" applyBorder="1" applyAlignment="1">
      <alignment horizontal="left"/>
    </xf>
    <xf numFmtId="0" fontId="9" fillId="0" borderId="6" xfId="0" applyFont="1" applyBorder="1" applyAlignment="1">
      <alignment horizontal="center" vertical="center" wrapText="1"/>
    </xf>
    <xf numFmtId="0" fontId="21" fillId="0" borderId="1" xfId="0" applyFont="1" applyBorder="1" applyAlignment="1">
      <alignment horizontal="left" vertical="center" wrapText="1"/>
    </xf>
    <xf numFmtId="0" fontId="21" fillId="0" borderId="2" xfId="0" applyFont="1" applyBorder="1" applyAlignment="1">
      <alignment horizontal="left" vertical="center" wrapText="1"/>
    </xf>
    <xf numFmtId="0" fontId="21" fillId="0" borderId="7" xfId="0" applyFont="1" applyBorder="1" applyAlignment="1">
      <alignment horizontal="left" vertical="center" wrapText="1"/>
    </xf>
    <xf numFmtId="0" fontId="12" fillId="0" borderId="11" xfId="0" applyFont="1" applyBorder="1" applyAlignment="1">
      <alignment horizontal="left" vertical="center" wrapText="1"/>
    </xf>
    <xf numFmtId="4" fontId="14" fillId="0" borderId="11" xfId="0" applyNumberFormat="1" applyFont="1" applyBorder="1" applyAlignment="1">
      <alignment horizontal="left"/>
    </xf>
    <xf numFmtId="0" fontId="12" fillId="0" borderId="6" xfId="0" applyFont="1" applyBorder="1" applyAlignment="1">
      <alignment horizontal="left"/>
    </xf>
    <xf numFmtId="2" fontId="15" fillId="0" borderId="6" xfId="0" applyNumberFormat="1" applyFont="1" applyBorder="1" applyAlignment="1">
      <alignment horizontal="left" wrapText="1"/>
    </xf>
    <xf numFmtId="0" fontId="12" fillId="0" borderId="6" xfId="0" applyFont="1" applyBorder="1" applyAlignment="1">
      <alignment horizontal="left" vertical="center"/>
    </xf>
    <xf numFmtId="0" fontId="9" fillId="0" borderId="11" xfId="0" applyFont="1" applyBorder="1" applyAlignment="1">
      <alignment horizontal="right" vertical="center" wrapText="1"/>
    </xf>
    <xf numFmtId="0" fontId="12" fillId="0" borderId="11" xfId="0" applyFont="1" applyBorder="1" applyAlignment="1">
      <alignment horizontal="center"/>
    </xf>
    <xf numFmtId="0" fontId="10" fillId="0" borderId="14" xfId="0" applyFont="1" applyBorder="1" applyAlignment="1">
      <alignment horizontal="center" vertical="center"/>
    </xf>
    <xf numFmtId="0" fontId="9" fillId="0" borderId="11" xfId="0" applyFont="1" applyBorder="1" applyAlignment="1">
      <alignment horizontal="left"/>
    </xf>
    <xf numFmtId="0" fontId="9" fillId="0" borderId="12" xfId="0" applyFont="1" applyBorder="1" applyAlignment="1">
      <alignment horizontal="left"/>
    </xf>
    <xf numFmtId="0" fontId="9" fillId="0" borderId="13" xfId="0" applyFont="1" applyBorder="1" applyAlignment="1">
      <alignment horizontal="left"/>
    </xf>
    <xf numFmtId="0" fontId="12" fillId="0" borderId="6" xfId="0" applyFont="1" applyBorder="1" applyAlignment="1">
      <alignment horizontal="center" vertical="center" wrapText="1"/>
    </xf>
    <xf numFmtId="4" fontId="15" fillId="0" borderId="11" xfId="0" applyNumberFormat="1" applyFont="1" applyBorder="1" applyAlignment="1">
      <alignment horizontal="left"/>
    </xf>
    <xf numFmtId="0" fontId="10" fillId="0" borderId="12" xfId="0" applyFont="1" applyBorder="1" applyAlignment="1">
      <alignment horizontal="center" vertical="center"/>
    </xf>
    <xf numFmtId="0" fontId="9" fillId="0" borderId="13" xfId="0" applyFont="1" applyBorder="1" applyAlignment="1">
      <alignment horizontal="center" vertical="center" wrapText="1"/>
    </xf>
    <xf numFmtId="0" fontId="20" fillId="0" borderId="8" xfId="0" applyFont="1" applyBorder="1" applyAlignment="1">
      <alignment horizontal="center" vertical="center"/>
    </xf>
    <xf numFmtId="0" fontId="20" fillId="0" borderId="9" xfId="0" applyFont="1" applyBorder="1" applyAlignment="1">
      <alignment horizontal="center" vertical="center"/>
    </xf>
    <xf numFmtId="4" fontId="17" fillId="0" borderId="11" xfId="0" applyNumberFormat="1" applyFont="1" applyBorder="1" applyAlignment="1">
      <alignment horizontal="center"/>
    </xf>
    <xf numFmtId="0" fontId="9" fillId="0" borderId="6" xfId="0" applyFont="1" applyBorder="1" applyAlignment="1">
      <alignment horizontal="left" vertical="center" wrapText="1"/>
    </xf>
    <xf numFmtId="4" fontId="12" fillId="0" borderId="11" xfId="0" applyNumberFormat="1" applyFont="1" applyBorder="1" applyAlignment="1">
      <alignment horizontal="center"/>
    </xf>
    <xf numFmtId="0" fontId="20" fillId="0" borderId="11" xfId="0" applyFont="1" applyBorder="1" applyAlignment="1">
      <alignment horizontal="center"/>
    </xf>
    <xf numFmtId="0" fontId="20" fillId="0" borderId="12" xfId="0" applyFont="1" applyBorder="1" applyAlignment="1">
      <alignment horizontal="center"/>
    </xf>
    <xf numFmtId="0" fontId="20" fillId="0" borderId="13" xfId="0" applyFont="1" applyBorder="1" applyAlignment="1">
      <alignment horizontal="center"/>
    </xf>
    <xf numFmtId="0" fontId="20" fillId="0" borderId="1" xfId="0" applyFont="1" applyBorder="1" applyAlignment="1">
      <alignment horizontal="center" vertical="center"/>
    </xf>
    <xf numFmtId="0" fontId="20" fillId="0" borderId="2" xfId="0" applyFont="1" applyBorder="1" applyAlignment="1">
      <alignment horizontal="center" vertical="center"/>
    </xf>
    <xf numFmtId="0" fontId="20" fillId="0" borderId="7" xfId="0" applyFont="1" applyBorder="1" applyAlignment="1">
      <alignment horizontal="center" vertical="center"/>
    </xf>
    <xf numFmtId="0" fontId="10" fillId="0" borderId="13" xfId="0" applyFont="1" applyBorder="1" applyAlignment="1">
      <alignment horizontal="center" vertical="center"/>
    </xf>
    <xf numFmtId="0" fontId="10" fillId="0" borderId="12" xfId="0" applyFont="1" applyBorder="1" applyAlignment="1">
      <alignment horizontal="left"/>
    </xf>
    <xf numFmtId="0" fontId="10" fillId="0" borderId="13" xfId="0" applyFont="1" applyBorder="1" applyAlignment="1">
      <alignment horizontal="left"/>
    </xf>
    <xf numFmtId="0" fontId="9" fillId="0" borderId="11" xfId="0" applyFont="1" applyBorder="1" applyAlignment="1">
      <alignment horizontal="center"/>
    </xf>
    <xf numFmtId="0" fontId="9" fillId="0" borderId="12" xfId="0" applyFont="1" applyBorder="1" applyAlignment="1">
      <alignment horizontal="center"/>
    </xf>
    <xf numFmtId="0" fontId="9" fillId="0" borderId="13" xfId="0" applyFont="1" applyBorder="1" applyAlignment="1">
      <alignment horizontal="center"/>
    </xf>
    <xf numFmtId="0" fontId="10" fillId="0" borderId="11" xfId="0" applyFont="1" applyBorder="1" applyAlignment="1">
      <alignment horizontal="center" vertical="center" wrapText="1"/>
    </xf>
    <xf numFmtId="0" fontId="10" fillId="0" borderId="12" xfId="0" applyFont="1" applyBorder="1" applyAlignment="1">
      <alignment horizontal="center" vertical="center" wrapText="1"/>
    </xf>
    <xf numFmtId="0" fontId="10" fillId="0" borderId="13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0" fontId="9" fillId="0" borderId="12" xfId="0" applyFont="1" applyBorder="1" applyAlignment="1">
      <alignment horizontal="center" vertical="center"/>
    </xf>
    <xf numFmtId="0" fontId="9" fillId="0" borderId="13" xfId="0" applyFont="1" applyBorder="1" applyAlignment="1">
      <alignment horizontal="center" vertical="center"/>
    </xf>
    <xf numFmtId="0" fontId="9" fillId="0" borderId="3" xfId="0" applyFont="1" applyBorder="1" applyAlignment="1">
      <alignment horizontal="left" vertical="center"/>
    </xf>
    <xf numFmtId="0" fontId="14" fillId="0" borderId="11" xfId="0" applyFont="1" applyBorder="1" applyAlignment="1">
      <alignment horizontal="center" vertical="center" wrapText="1"/>
    </xf>
    <xf numFmtId="0" fontId="12" fillId="0" borderId="6" xfId="0" applyFont="1" applyBorder="1" applyAlignment="1">
      <alignment horizontal="center" vertical="center"/>
    </xf>
    <xf numFmtId="0" fontId="15" fillId="0" borderId="14" xfId="0" applyFont="1" applyBorder="1" applyAlignment="1">
      <alignment horizontal="left" vertical="center" wrapText="1"/>
    </xf>
    <xf numFmtId="0" fontId="15" fillId="0" borderId="6" xfId="0" applyFont="1" applyBorder="1" applyAlignment="1">
      <alignment horizontal="center" vertical="center" wrapText="1"/>
    </xf>
    <xf numFmtId="0" fontId="10" fillId="0" borderId="15" xfId="0" applyFont="1" applyBorder="1" applyAlignment="1">
      <alignment horizontal="left"/>
    </xf>
    <xf numFmtId="0" fontId="9" fillId="0" borderId="6" xfId="0" applyFont="1" applyBorder="1" applyAlignment="1">
      <alignment horizontal="center"/>
    </xf>
    <xf numFmtId="0" fontId="10" fillId="0" borderId="3" xfId="0" applyFont="1" applyBorder="1" applyAlignment="1">
      <alignment horizontal="left"/>
    </xf>
    <xf numFmtId="0" fontId="10" fillId="0" borderId="5" xfId="0" applyFont="1" applyBorder="1" applyAlignment="1">
      <alignment horizontal="left"/>
    </xf>
    <xf numFmtId="0" fontId="12" fillId="0" borderId="10" xfId="0" applyFont="1" applyBorder="1" applyAlignment="1">
      <alignment horizontal="center" vertical="center"/>
    </xf>
    <xf numFmtId="0" fontId="13" fillId="0" borderId="11" xfId="0" applyFont="1" applyBorder="1" applyAlignment="1">
      <alignment horizontal="center" vertical="center" wrapText="1"/>
    </xf>
    <xf numFmtId="0" fontId="9" fillId="0" borderId="6" xfId="16" applyFont="1" applyBorder="1" applyAlignment="1">
      <alignment horizontal="center" vertical="center"/>
    </xf>
    <xf numFmtId="4" fontId="9" fillId="0" borderId="11" xfId="0" applyNumberFormat="1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/>
    </xf>
    <xf numFmtId="0" fontId="20" fillId="0" borderId="11" xfId="0" applyFont="1" applyBorder="1" applyAlignment="1">
      <alignment horizontal="left" vertical="center" wrapText="1"/>
    </xf>
    <xf numFmtId="0" fontId="20" fillId="0" borderId="13" xfId="0" applyFont="1" applyBorder="1" applyAlignment="1">
      <alignment horizontal="left" vertical="center" wrapText="1"/>
    </xf>
    <xf numFmtId="0" fontId="21" fillId="0" borderId="11" xfId="0" applyFont="1" applyBorder="1" applyAlignment="1">
      <alignment vertical="center" wrapText="1"/>
    </xf>
    <xf numFmtId="0" fontId="21" fillId="0" borderId="12" xfId="0" applyFont="1" applyBorder="1" applyAlignment="1">
      <alignment vertical="center" wrapText="1"/>
    </xf>
    <xf numFmtId="0" fontId="21" fillId="0" borderId="13" xfId="0" applyFont="1" applyBorder="1" applyAlignment="1">
      <alignment vertical="center" wrapText="1"/>
    </xf>
    <xf numFmtId="0" fontId="9" fillId="0" borderId="11" xfId="16" applyFont="1" applyBorder="1" applyAlignment="1">
      <alignment horizontal="center" vertical="center"/>
    </xf>
    <xf numFmtId="0" fontId="9" fillId="0" borderId="12" xfId="16" applyFont="1" applyBorder="1" applyAlignment="1">
      <alignment horizontal="center" vertical="center"/>
    </xf>
    <xf numFmtId="0" fontId="9" fillId="0" borderId="13" xfId="16" applyFont="1" applyBorder="1" applyAlignment="1">
      <alignment horizontal="center" vertical="center"/>
    </xf>
    <xf numFmtId="4" fontId="9" fillId="0" borderId="14" xfId="0" applyNumberFormat="1" applyFont="1" applyBorder="1" applyAlignment="1" applyProtection="1">
      <alignment horizontal="center" vertical="center" wrapText="1"/>
      <protection locked="0"/>
    </xf>
    <xf numFmtId="4" fontId="9" fillId="0" borderId="10" xfId="0" applyNumberFormat="1" applyFont="1" applyBorder="1" applyAlignment="1" applyProtection="1">
      <alignment horizontal="center" vertical="center" wrapText="1"/>
      <protection locked="0"/>
    </xf>
    <xf numFmtId="4" fontId="9" fillId="0" borderId="15" xfId="0" applyNumberFormat="1" applyFont="1" applyBorder="1" applyAlignment="1" applyProtection="1">
      <alignment horizontal="center" vertical="center" wrapText="1"/>
      <protection locked="0"/>
    </xf>
    <xf numFmtId="0" fontId="20" fillId="0" borderId="5" xfId="0" applyFont="1" applyBorder="1" applyAlignment="1">
      <alignment horizontal="center" vertical="center"/>
    </xf>
    <xf numFmtId="0" fontId="20" fillId="0" borderId="6" xfId="0" applyFont="1" applyBorder="1" applyAlignment="1">
      <alignment horizontal="center" vertical="center"/>
    </xf>
    <xf numFmtId="0" fontId="20" fillId="0" borderId="6" xfId="0" applyFont="1" applyBorder="1" applyAlignment="1">
      <alignment horizontal="center"/>
    </xf>
    <xf numFmtId="0" fontId="21" fillId="0" borderId="11" xfId="0" applyFont="1" applyBorder="1" applyAlignment="1">
      <alignment horizontal="left"/>
    </xf>
    <xf numFmtId="0" fontId="21" fillId="0" borderId="12" xfId="0" applyFont="1" applyBorder="1" applyAlignment="1">
      <alignment horizontal="left"/>
    </xf>
    <xf numFmtId="0" fontId="21" fillId="0" borderId="11" xfId="0" applyFont="1" applyBorder="1" applyAlignment="1">
      <alignment horizontal="left" vertical="center" wrapText="1"/>
    </xf>
    <xf numFmtId="0" fontId="21" fillId="0" borderId="13" xfId="0" applyFont="1" applyBorder="1" applyAlignment="1">
      <alignment horizontal="left" vertical="center" wrapText="1"/>
    </xf>
    <xf numFmtId="0" fontId="15" fillId="0" borderId="6" xfId="0" applyFont="1" applyBorder="1" applyAlignment="1">
      <alignment horizontal="center" vertical="center"/>
    </xf>
    <xf numFmtId="0" fontId="15" fillId="0" borderId="11" xfId="0" applyFont="1" applyBorder="1" applyAlignment="1">
      <alignment horizontal="left"/>
    </xf>
    <xf numFmtId="0" fontId="15" fillId="0" borderId="12" xfId="0" applyFont="1" applyBorder="1" applyAlignment="1">
      <alignment horizontal="left"/>
    </xf>
    <xf numFmtId="0" fontId="15" fillId="0" borderId="13" xfId="0" applyFont="1" applyBorder="1" applyAlignment="1">
      <alignment horizontal="left"/>
    </xf>
    <xf numFmtId="0" fontId="20" fillId="0" borderId="11" xfId="0" applyFont="1" applyBorder="1" applyAlignment="1">
      <alignment horizontal="center" vertical="center"/>
    </xf>
    <xf numFmtId="0" fontId="20" fillId="0" borderId="12" xfId="0" applyFont="1" applyBorder="1" applyAlignment="1">
      <alignment horizontal="center" vertical="center"/>
    </xf>
    <xf numFmtId="0" fontId="20" fillId="0" borderId="13" xfId="0" applyFont="1" applyBorder="1" applyAlignment="1">
      <alignment horizontal="center" vertical="center"/>
    </xf>
    <xf numFmtId="4" fontId="20" fillId="0" borderId="1" xfId="0" applyNumberFormat="1" applyFont="1" applyBorder="1" applyAlignment="1" applyProtection="1">
      <alignment horizontal="center" vertical="center"/>
      <protection locked="0"/>
    </xf>
    <xf numFmtId="4" fontId="20" fillId="0" borderId="8" xfId="0" applyNumberFormat="1" applyFont="1" applyBorder="1" applyAlignment="1" applyProtection="1">
      <alignment horizontal="center" vertical="center"/>
      <protection locked="0"/>
    </xf>
    <xf numFmtId="4" fontId="20" fillId="0" borderId="2" xfId="0" applyNumberFormat="1" applyFont="1" applyBorder="1" applyAlignment="1" applyProtection="1">
      <alignment horizontal="center" vertical="center"/>
      <protection locked="0"/>
    </xf>
    <xf numFmtId="4" fontId="20" fillId="0" borderId="9" xfId="0" applyNumberFormat="1" applyFont="1" applyBorder="1" applyAlignment="1" applyProtection="1">
      <alignment horizontal="center" vertical="center"/>
      <protection locked="0"/>
    </xf>
    <xf numFmtId="0" fontId="20" fillId="0" borderId="4" xfId="0" applyFont="1" applyBorder="1" applyAlignment="1">
      <alignment horizontal="center" vertical="center"/>
    </xf>
    <xf numFmtId="0" fontId="20" fillId="0" borderId="0" xfId="0" applyFont="1" applyAlignment="1">
      <alignment horizontal="center" vertical="center"/>
    </xf>
    <xf numFmtId="0" fontId="21" fillId="0" borderId="6" xfId="0" applyFont="1" applyBorder="1" applyAlignment="1">
      <alignment horizontal="center" vertical="center"/>
    </xf>
    <xf numFmtId="0" fontId="15" fillId="0" borderId="11" xfId="0" applyFont="1" applyBorder="1" applyAlignment="1">
      <alignment horizontal="center" vertical="center"/>
    </xf>
    <xf numFmtId="0" fontId="15" fillId="0" borderId="12" xfId="0" applyFont="1" applyBorder="1" applyAlignment="1">
      <alignment horizontal="center" vertical="center"/>
    </xf>
    <xf numFmtId="0" fontId="15" fillId="0" borderId="13" xfId="0" applyFont="1" applyBorder="1" applyAlignment="1">
      <alignment horizontal="center" vertical="center"/>
    </xf>
    <xf numFmtId="0" fontId="12" fillId="0" borderId="12" xfId="0" applyFont="1" applyFill="1" applyBorder="1" applyAlignment="1">
      <alignment horizontal="center"/>
    </xf>
  </cellXfs>
  <cellStyles count="31">
    <cellStyle name="Moeda 2" xfId="2" xr:uid="{00000000-0005-0000-0000-000006000000}"/>
    <cellStyle name="Moeda 3" xfId="3" xr:uid="{00000000-0005-0000-0000-000007000000}"/>
    <cellStyle name="Normal" xfId="0" builtinId="0"/>
    <cellStyle name="Normal 2" xfId="4" xr:uid="{00000000-0005-0000-0000-000008000000}"/>
    <cellStyle name="Normal 2 2" xfId="5" xr:uid="{00000000-0005-0000-0000-000009000000}"/>
    <cellStyle name="Normal 2 3" xfId="6" xr:uid="{00000000-0005-0000-0000-00000A000000}"/>
    <cellStyle name="Normal 2 4" xfId="7" xr:uid="{00000000-0005-0000-0000-00000B000000}"/>
    <cellStyle name="Normal 3" xfId="8" xr:uid="{00000000-0005-0000-0000-00000C000000}"/>
    <cellStyle name="Normal 3 2" xfId="9" xr:uid="{00000000-0005-0000-0000-00000D000000}"/>
    <cellStyle name="Normal 4" xfId="10" xr:uid="{00000000-0005-0000-0000-00000E000000}"/>
    <cellStyle name="Normal 5" xfId="11" xr:uid="{00000000-0005-0000-0000-00000F000000}"/>
    <cellStyle name="Normal 6" xfId="12" xr:uid="{00000000-0005-0000-0000-000010000000}"/>
    <cellStyle name="Normal 7" xfId="13" xr:uid="{00000000-0005-0000-0000-000011000000}"/>
    <cellStyle name="Normal 8" xfId="14" xr:uid="{00000000-0005-0000-0000-000012000000}"/>
    <cellStyle name="Normal 8 2" xfId="15" xr:uid="{00000000-0005-0000-0000-000013000000}"/>
    <cellStyle name="Normal 9" xfId="16" xr:uid="{00000000-0005-0000-0000-000014000000}"/>
    <cellStyle name="Porcentagem 2" xfId="17" xr:uid="{00000000-0005-0000-0000-000015000000}"/>
    <cellStyle name="Porcentagem 2 2" xfId="18" xr:uid="{00000000-0005-0000-0000-000016000000}"/>
    <cellStyle name="Porcentagem 3" xfId="19" xr:uid="{00000000-0005-0000-0000-000017000000}"/>
    <cellStyle name="Separador de milhares 7" xfId="20" xr:uid="{00000000-0005-0000-0000-000018000000}"/>
    <cellStyle name="Vírgula" xfId="1" builtinId="3"/>
    <cellStyle name="Vírgula 2" xfId="21" xr:uid="{00000000-0005-0000-0000-000019000000}"/>
    <cellStyle name="Vírgula 2 2" xfId="22" xr:uid="{00000000-0005-0000-0000-00001A000000}"/>
    <cellStyle name="Vírgula 3" xfId="23" xr:uid="{00000000-0005-0000-0000-00001B000000}"/>
    <cellStyle name="Vírgula 3 2" xfId="24" xr:uid="{00000000-0005-0000-0000-00001C000000}"/>
    <cellStyle name="Vírgula 4" xfId="25" xr:uid="{00000000-0005-0000-0000-00001D000000}"/>
    <cellStyle name="Vírgula 5" xfId="26" xr:uid="{00000000-0005-0000-0000-00001E000000}"/>
    <cellStyle name="Vírgula 5 2" xfId="27" xr:uid="{00000000-0005-0000-0000-00001F000000}"/>
    <cellStyle name="Vírgula 6" xfId="28" xr:uid="{00000000-0005-0000-0000-000020000000}"/>
    <cellStyle name="Vírgula 7" xfId="29" xr:uid="{00000000-0005-0000-0000-000021000000}"/>
    <cellStyle name="Vírgula 8" xfId="30" xr:uid="{00000000-0005-0000-0000-000022000000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104760</xdr:colOff>
      <xdr:row>0</xdr:row>
      <xdr:rowOff>85320</xdr:rowOff>
    </xdr:from>
    <xdr:to>
      <xdr:col>1</xdr:col>
      <xdr:colOff>356400</xdr:colOff>
      <xdr:row>3</xdr:row>
      <xdr:rowOff>82440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4760" y="85320"/>
          <a:ext cx="906840" cy="59688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1</xdr:col>
      <xdr:colOff>2402280</xdr:colOff>
      <xdr:row>637</xdr:row>
      <xdr:rowOff>0</xdr:rowOff>
    </xdr:from>
    <xdr:to>
      <xdr:col>1</xdr:col>
      <xdr:colOff>3057840</xdr:colOff>
      <xdr:row>637</xdr:row>
      <xdr:rowOff>263880</xdr:rowOff>
    </xdr:to>
    <xdr:sp macro="" textlink="">
      <xdr:nvSpPr>
        <xdr:cNvPr id="3" name="CustomShape 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3057480" y="2000160"/>
          <a:ext cx="655560" cy="2638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</xdr:col>
      <xdr:colOff>2402280</xdr:colOff>
      <xdr:row>637</xdr:row>
      <xdr:rowOff>0</xdr:rowOff>
    </xdr:from>
    <xdr:to>
      <xdr:col>1</xdr:col>
      <xdr:colOff>3057840</xdr:colOff>
      <xdr:row>637</xdr:row>
      <xdr:rowOff>263880</xdr:rowOff>
    </xdr:to>
    <xdr:sp macro="" textlink="">
      <xdr:nvSpPr>
        <xdr:cNvPr id="4" name="CustomShape 1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3057480" y="2000160"/>
          <a:ext cx="655560" cy="26388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2</xdr:col>
      <xdr:colOff>81965</xdr:colOff>
      <xdr:row>1210</xdr:row>
      <xdr:rowOff>13929</xdr:rowOff>
    </xdr:from>
    <xdr:to>
      <xdr:col>4</xdr:col>
      <xdr:colOff>1440209</xdr:colOff>
      <xdr:row>1224</xdr:row>
      <xdr:rowOff>36428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D3EEE2FD-F8E1-7ED6-0604-CB5DEB005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2001" y="122818393"/>
          <a:ext cx="5113815" cy="2879999"/>
        </a:xfrm>
        <a:prstGeom prst="rect">
          <a:avLst/>
        </a:prstGeom>
      </xdr:spPr>
    </xdr:pic>
    <xdr:clientData/>
  </xdr:twoCellAnchor>
  <xdr:twoCellAnchor editAs="oneCell">
    <xdr:from>
      <xdr:col>1</xdr:col>
      <xdr:colOff>734785</xdr:colOff>
      <xdr:row>1302</xdr:row>
      <xdr:rowOff>163285</xdr:rowOff>
    </xdr:from>
    <xdr:to>
      <xdr:col>3</xdr:col>
      <xdr:colOff>139785</xdr:colOff>
      <xdr:row>1316</xdr:row>
      <xdr:rowOff>104143</xdr:rowOff>
    </xdr:to>
    <xdr:pic>
      <xdr:nvPicPr>
        <xdr:cNvPr id="40" name="Imagem 39">
          <a:extLst>
            <a:ext uri="{FF2B5EF4-FFF2-40B4-BE49-F238E27FC236}">
              <a16:creationId xmlns:a16="http://schemas.microsoft.com/office/drawing/2014/main" id="{F7838FC0-8BD0-1FA3-7E39-71E26DF63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14" y="74907321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1401536</xdr:colOff>
      <xdr:row>1302</xdr:row>
      <xdr:rowOff>176892</xdr:rowOff>
    </xdr:from>
    <xdr:to>
      <xdr:col>6</xdr:col>
      <xdr:colOff>381022</xdr:colOff>
      <xdr:row>1316</xdr:row>
      <xdr:rowOff>117750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FA104FFC-227E-9C5B-F623-5AE03955D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2465" y="74920928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1227116</xdr:colOff>
      <xdr:row>1596</xdr:row>
      <xdr:rowOff>22265</xdr:rowOff>
    </xdr:from>
    <xdr:to>
      <xdr:col>3</xdr:col>
      <xdr:colOff>632116</xdr:colOff>
      <xdr:row>1609</xdr:row>
      <xdr:rowOff>196918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99AC9FFC-CAFB-A28A-7890-D01738A05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3045" y="188889408"/>
          <a:ext cx="5120000" cy="2828046"/>
        </a:xfrm>
        <a:prstGeom prst="rect">
          <a:avLst/>
        </a:prstGeom>
      </xdr:spPr>
    </xdr:pic>
    <xdr:clientData/>
  </xdr:twoCellAnchor>
  <xdr:twoCellAnchor editAs="oneCell">
    <xdr:from>
      <xdr:col>2</xdr:col>
      <xdr:colOff>12371</xdr:colOff>
      <xdr:row>1838</xdr:row>
      <xdr:rowOff>189262</xdr:rowOff>
    </xdr:from>
    <xdr:to>
      <xdr:col>4</xdr:col>
      <xdr:colOff>929508</xdr:colOff>
      <xdr:row>1852</xdr:row>
      <xdr:rowOff>159808</xdr:rowOff>
    </xdr:to>
    <xdr:pic>
      <xdr:nvPicPr>
        <xdr:cNvPr id="78" name="Imagem 77">
          <a:extLst>
            <a:ext uri="{FF2B5EF4-FFF2-40B4-BE49-F238E27FC236}">
              <a16:creationId xmlns:a16="http://schemas.microsoft.com/office/drawing/2014/main" id="{40C2CBE2-CBFD-124F-AB68-A16E795476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485" b="32351"/>
        <a:stretch/>
      </xdr:blipFill>
      <xdr:spPr>
        <a:xfrm>
          <a:off x="4652407" y="224775155"/>
          <a:ext cx="4672708" cy="2828046"/>
        </a:xfrm>
        <a:prstGeom prst="rect">
          <a:avLst/>
        </a:prstGeom>
      </xdr:spPr>
    </xdr:pic>
    <xdr:clientData/>
  </xdr:twoCellAnchor>
  <xdr:twoCellAnchor editAs="oneCell">
    <xdr:from>
      <xdr:col>1</xdr:col>
      <xdr:colOff>3948546</xdr:colOff>
      <xdr:row>2133</xdr:row>
      <xdr:rowOff>155863</xdr:rowOff>
    </xdr:from>
    <xdr:to>
      <xdr:col>4</xdr:col>
      <xdr:colOff>1292683</xdr:colOff>
      <xdr:row>2147</xdr:row>
      <xdr:rowOff>126408</xdr:rowOff>
    </xdr:to>
    <xdr:pic>
      <xdr:nvPicPr>
        <xdr:cNvPr id="86" name="Imagem 85">
          <a:extLst>
            <a:ext uri="{FF2B5EF4-FFF2-40B4-BE49-F238E27FC236}">
              <a16:creationId xmlns:a16="http://schemas.microsoft.com/office/drawing/2014/main" id="{263EA4C0-9361-92C0-322C-2E7C1DC94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1" y="255616363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651906</xdr:colOff>
      <xdr:row>2223</xdr:row>
      <xdr:rowOff>128649</xdr:rowOff>
    </xdr:from>
    <xdr:to>
      <xdr:col>4</xdr:col>
      <xdr:colOff>2012642</xdr:colOff>
      <xdr:row>2237</xdr:row>
      <xdr:rowOff>99194</xdr:rowOff>
    </xdr:to>
    <xdr:pic>
      <xdr:nvPicPr>
        <xdr:cNvPr id="118" name="Imagem 117">
          <a:extLst>
            <a:ext uri="{FF2B5EF4-FFF2-40B4-BE49-F238E27FC236}">
              <a16:creationId xmlns:a16="http://schemas.microsoft.com/office/drawing/2014/main" id="{826B1892-28FA-95FD-A29B-74167014F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1942" y="302955613"/>
          <a:ext cx="5116307" cy="2828045"/>
        </a:xfrm>
        <a:prstGeom prst="rect">
          <a:avLst/>
        </a:prstGeom>
      </xdr:spPr>
    </xdr:pic>
    <xdr:clientData/>
  </xdr:twoCellAnchor>
  <xdr:twoCellAnchor editAs="oneCell">
    <xdr:from>
      <xdr:col>2</xdr:col>
      <xdr:colOff>673554</xdr:colOff>
      <xdr:row>1949</xdr:row>
      <xdr:rowOff>98652</xdr:rowOff>
    </xdr:from>
    <xdr:to>
      <xdr:col>4</xdr:col>
      <xdr:colOff>927151</xdr:colOff>
      <xdr:row>1963</xdr:row>
      <xdr:rowOff>150746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CBE9481B-343D-4A64-A157-F19F26E8A5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37" t="29412" r="25246" b="26237"/>
        <a:stretch/>
      </xdr:blipFill>
      <xdr:spPr>
        <a:xfrm>
          <a:off x="5313590" y="257504973"/>
          <a:ext cx="4009168" cy="2909594"/>
        </a:xfrm>
        <a:prstGeom prst="rect">
          <a:avLst/>
        </a:prstGeom>
      </xdr:spPr>
    </xdr:pic>
    <xdr:clientData/>
  </xdr:twoCellAnchor>
  <xdr:twoCellAnchor editAs="oneCell">
    <xdr:from>
      <xdr:col>2</xdr:col>
      <xdr:colOff>488156</xdr:colOff>
      <xdr:row>1975</xdr:row>
      <xdr:rowOff>35718</xdr:rowOff>
    </xdr:from>
    <xdr:to>
      <xdr:col>4</xdr:col>
      <xdr:colOff>590652</xdr:colOff>
      <xdr:row>1989</xdr:row>
      <xdr:rowOff>144776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1C3D0B12-2BE0-4BC0-8995-89E760C0E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306" y="433880418"/>
          <a:ext cx="3855346" cy="2909408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449035</xdr:colOff>
      <xdr:row>541</xdr:row>
      <xdr:rowOff>27214</xdr:rowOff>
    </xdr:from>
    <xdr:to>
      <xdr:col>4</xdr:col>
      <xdr:colOff>1813464</xdr:colOff>
      <xdr:row>555</xdr:row>
      <xdr:rowOff>49714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CE829151-F8C4-39DE-C9CC-518B6C81D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9071" y="27744964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108854</xdr:colOff>
      <xdr:row>204</xdr:row>
      <xdr:rowOff>13609</xdr:rowOff>
    </xdr:from>
    <xdr:to>
      <xdr:col>4</xdr:col>
      <xdr:colOff>1473283</xdr:colOff>
      <xdr:row>218</xdr:row>
      <xdr:rowOff>36109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661B3159-39E4-4CD0-B8D4-2031033D6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8890" y="17907002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1020536</xdr:colOff>
      <xdr:row>618</xdr:row>
      <xdr:rowOff>95250</xdr:rowOff>
    </xdr:from>
    <xdr:to>
      <xdr:col>5</xdr:col>
      <xdr:colOff>210314</xdr:colOff>
      <xdr:row>632</xdr:row>
      <xdr:rowOff>117750</xdr:rowOff>
    </xdr:to>
    <xdr:pic>
      <xdr:nvPicPr>
        <xdr:cNvPr id="39" name="Imagem 38">
          <a:extLst>
            <a:ext uri="{FF2B5EF4-FFF2-40B4-BE49-F238E27FC236}">
              <a16:creationId xmlns:a16="http://schemas.microsoft.com/office/drawing/2014/main" id="{F4C22DB4-08F8-C3D1-6BC6-609D69D50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0572" y="47393679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272143</xdr:colOff>
      <xdr:row>656</xdr:row>
      <xdr:rowOff>149678</xdr:rowOff>
    </xdr:from>
    <xdr:to>
      <xdr:col>4</xdr:col>
      <xdr:colOff>1636572</xdr:colOff>
      <xdr:row>670</xdr:row>
      <xdr:rowOff>172178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8EC3C453-D195-4B64-98E5-49CB39A51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2179" y="51407785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721178</xdr:colOff>
      <xdr:row>688</xdr:row>
      <xdr:rowOff>149678</xdr:rowOff>
    </xdr:from>
    <xdr:to>
      <xdr:col>4</xdr:col>
      <xdr:colOff>2088099</xdr:colOff>
      <xdr:row>702</xdr:row>
      <xdr:rowOff>172178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F5E53BE6-886A-2534-CC7B-F98AE4276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1214" y="57939214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176893</xdr:colOff>
      <xdr:row>717</xdr:row>
      <xdr:rowOff>81643</xdr:rowOff>
    </xdr:from>
    <xdr:to>
      <xdr:col>4</xdr:col>
      <xdr:colOff>1543814</xdr:colOff>
      <xdr:row>731</xdr:row>
      <xdr:rowOff>104143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F6E823C8-8EDB-1820-0D9B-37F9C6584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6929" y="67763572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748393</xdr:colOff>
      <xdr:row>751</xdr:row>
      <xdr:rowOff>1</xdr:rowOff>
    </xdr:from>
    <xdr:to>
      <xdr:col>3</xdr:col>
      <xdr:colOff>155885</xdr:colOff>
      <xdr:row>765</xdr:row>
      <xdr:rowOff>22501</xdr:rowOff>
    </xdr:to>
    <xdr:pic>
      <xdr:nvPicPr>
        <xdr:cNvPr id="55" name="Imagem 54">
          <a:extLst>
            <a:ext uri="{FF2B5EF4-FFF2-40B4-BE49-F238E27FC236}">
              <a16:creationId xmlns:a16="http://schemas.microsoft.com/office/drawing/2014/main" id="{45F13BFC-85B6-2B7E-C46A-480B528C4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4322" y="71097322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1932537</xdr:colOff>
      <xdr:row>751</xdr:row>
      <xdr:rowOff>323</xdr:rowOff>
    </xdr:from>
    <xdr:to>
      <xdr:col>6</xdr:col>
      <xdr:colOff>918208</xdr:colOff>
      <xdr:row>765</xdr:row>
      <xdr:rowOff>22823</xdr:rowOff>
    </xdr:to>
    <xdr:pic>
      <xdr:nvPicPr>
        <xdr:cNvPr id="59" name="Imagem 58">
          <a:extLst>
            <a:ext uri="{FF2B5EF4-FFF2-40B4-BE49-F238E27FC236}">
              <a16:creationId xmlns:a16="http://schemas.microsoft.com/office/drawing/2014/main" id="{6A0E1080-936A-44C1-90B5-721592AD4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66" y="71097644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707571</xdr:colOff>
      <xdr:row>781</xdr:row>
      <xdr:rowOff>204106</xdr:rowOff>
    </xdr:from>
    <xdr:to>
      <xdr:col>4</xdr:col>
      <xdr:colOff>1628922</xdr:colOff>
      <xdr:row>796</xdr:row>
      <xdr:rowOff>22499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28E11DDB-50A4-C954-24B3-45C39A9FAF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3" r="24721" b="27135"/>
        <a:stretch/>
      </xdr:blipFill>
      <xdr:spPr>
        <a:xfrm>
          <a:off x="5347607" y="77424642"/>
          <a:ext cx="4676922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204105</xdr:colOff>
      <xdr:row>51</xdr:row>
      <xdr:rowOff>54428</xdr:rowOff>
    </xdr:from>
    <xdr:to>
      <xdr:col>4</xdr:col>
      <xdr:colOff>1968536</xdr:colOff>
      <xdr:row>65</xdr:row>
      <xdr:rowOff>76928</xdr:rowOff>
    </xdr:to>
    <xdr:pic>
      <xdr:nvPicPr>
        <xdr:cNvPr id="67" name="Imagem 66">
          <a:extLst>
            <a:ext uri="{FF2B5EF4-FFF2-40B4-BE49-F238E27FC236}">
              <a16:creationId xmlns:a16="http://schemas.microsoft.com/office/drawing/2014/main" id="{693CF66B-0682-81BE-81D9-0BF6C0A679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32" r="21569" b="43978"/>
        <a:stretch/>
      </xdr:blipFill>
      <xdr:spPr>
        <a:xfrm>
          <a:off x="4844141" y="10831285"/>
          <a:ext cx="5520002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612322</xdr:colOff>
      <xdr:row>2196</xdr:row>
      <xdr:rowOff>122464</xdr:rowOff>
    </xdr:from>
    <xdr:to>
      <xdr:col>4</xdr:col>
      <xdr:colOff>1976751</xdr:colOff>
      <xdr:row>2210</xdr:row>
      <xdr:rowOff>144964</xdr:rowOff>
    </xdr:to>
    <xdr:pic>
      <xdr:nvPicPr>
        <xdr:cNvPr id="71" name="Imagem 70">
          <a:extLst>
            <a:ext uri="{FF2B5EF4-FFF2-40B4-BE49-F238E27FC236}">
              <a16:creationId xmlns:a16="http://schemas.microsoft.com/office/drawing/2014/main" id="{8C497E51-FA11-57DB-E738-D15448C0E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2358" y="303344035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843643</xdr:colOff>
      <xdr:row>2093</xdr:row>
      <xdr:rowOff>95250</xdr:rowOff>
    </xdr:from>
    <xdr:to>
      <xdr:col>5</xdr:col>
      <xdr:colOff>33421</xdr:colOff>
      <xdr:row>2107</xdr:row>
      <xdr:rowOff>117750</xdr:rowOff>
    </xdr:to>
    <xdr:pic>
      <xdr:nvPicPr>
        <xdr:cNvPr id="75" name="Imagem 74">
          <a:extLst>
            <a:ext uri="{FF2B5EF4-FFF2-40B4-BE49-F238E27FC236}">
              <a16:creationId xmlns:a16="http://schemas.microsoft.com/office/drawing/2014/main" id="{827B3D54-A127-D1BB-F5A9-ED20D1327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3679" y="276388286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3769180</xdr:colOff>
      <xdr:row>2060</xdr:row>
      <xdr:rowOff>122464</xdr:rowOff>
    </xdr:from>
    <xdr:to>
      <xdr:col>4</xdr:col>
      <xdr:colOff>1415144</xdr:colOff>
      <xdr:row>2074</xdr:row>
      <xdr:rowOff>144964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id="{D9F921CF-C853-3F69-A88B-35A104180C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139" b="35574"/>
        <a:stretch/>
      </xdr:blipFill>
      <xdr:spPr>
        <a:xfrm>
          <a:off x="4395109" y="269679964"/>
          <a:ext cx="5415642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3878035</xdr:colOff>
      <xdr:row>231</xdr:row>
      <xdr:rowOff>149679</xdr:rowOff>
    </xdr:from>
    <xdr:to>
      <xdr:col>4</xdr:col>
      <xdr:colOff>1823504</xdr:colOff>
      <xdr:row>245</xdr:row>
      <xdr:rowOff>172179</xdr:rowOff>
    </xdr:to>
    <xdr:pic>
      <xdr:nvPicPr>
        <xdr:cNvPr id="85" name="Imagem 84">
          <a:extLst>
            <a:ext uri="{FF2B5EF4-FFF2-40B4-BE49-F238E27FC236}">
              <a16:creationId xmlns:a16="http://schemas.microsoft.com/office/drawing/2014/main" id="{CA270DC4-C44A-4C16-82D8-0C74B8DF27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1" t="20231" b="3827"/>
        <a:stretch/>
      </xdr:blipFill>
      <xdr:spPr>
        <a:xfrm>
          <a:off x="4503964" y="23635608"/>
          <a:ext cx="5715147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3673927</xdr:colOff>
      <xdr:row>573</xdr:row>
      <xdr:rowOff>122143</xdr:rowOff>
    </xdr:from>
    <xdr:to>
      <xdr:col>4</xdr:col>
      <xdr:colOff>1176865</xdr:colOff>
      <xdr:row>587</xdr:row>
      <xdr:rowOff>144643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753F9AAC-CD59-4F66-B262-E43395399B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171"/>
        <a:stretch/>
      </xdr:blipFill>
      <xdr:spPr>
        <a:xfrm>
          <a:off x="4299856" y="38045250"/>
          <a:ext cx="5272616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108858</xdr:colOff>
      <xdr:row>995</xdr:row>
      <xdr:rowOff>54428</xdr:rowOff>
    </xdr:from>
    <xdr:to>
      <xdr:col>4</xdr:col>
      <xdr:colOff>1496786</xdr:colOff>
      <xdr:row>1009</xdr:row>
      <xdr:rowOff>43443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903D9465-355A-B54F-27E3-E4A7D22DA7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650" b="42235"/>
        <a:stretch/>
      </xdr:blipFill>
      <xdr:spPr>
        <a:xfrm>
          <a:off x="4748894" y="87942964"/>
          <a:ext cx="5143499" cy="2846515"/>
        </a:xfrm>
        <a:prstGeom prst="rect">
          <a:avLst/>
        </a:prstGeom>
      </xdr:spPr>
    </xdr:pic>
    <xdr:clientData/>
  </xdr:twoCellAnchor>
  <xdr:twoCellAnchor editAs="oneCell">
    <xdr:from>
      <xdr:col>2</xdr:col>
      <xdr:colOff>27536</xdr:colOff>
      <xdr:row>1023</xdr:row>
      <xdr:rowOff>163286</xdr:rowOff>
    </xdr:from>
    <xdr:to>
      <xdr:col>4</xdr:col>
      <xdr:colOff>1741715</xdr:colOff>
      <xdr:row>1037</xdr:row>
      <xdr:rowOff>199834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C6430E32-A65D-CC7A-EFBA-0D51AA8A74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358" b="35880"/>
        <a:stretch/>
      </xdr:blipFill>
      <xdr:spPr>
        <a:xfrm>
          <a:off x="4667572" y="93848465"/>
          <a:ext cx="5469750" cy="2894048"/>
        </a:xfrm>
        <a:prstGeom prst="rect">
          <a:avLst/>
        </a:prstGeom>
      </xdr:spPr>
    </xdr:pic>
    <xdr:clientData/>
  </xdr:twoCellAnchor>
  <xdr:twoCellAnchor editAs="oneCell">
    <xdr:from>
      <xdr:col>3</xdr:col>
      <xdr:colOff>1115786</xdr:colOff>
      <xdr:row>1171</xdr:row>
      <xdr:rowOff>108858</xdr:rowOff>
    </xdr:from>
    <xdr:to>
      <xdr:col>6</xdr:col>
      <xdr:colOff>98965</xdr:colOff>
      <xdr:row>1185</xdr:row>
      <xdr:rowOff>131358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4C067933-A6FA-315E-750A-3BD5C3AC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6715" y="114925929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1143323</xdr:colOff>
      <xdr:row>1171</xdr:row>
      <xdr:rowOff>149679</xdr:rowOff>
    </xdr:from>
    <xdr:to>
      <xdr:col>3</xdr:col>
      <xdr:colOff>438800</xdr:colOff>
      <xdr:row>1185</xdr:row>
      <xdr:rowOff>172179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E354552E-79B8-4CE0-FEF8-3E0895B248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378" b="53509"/>
        <a:stretch/>
      </xdr:blipFill>
      <xdr:spPr>
        <a:xfrm>
          <a:off x="1769252" y="114966750"/>
          <a:ext cx="5010477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3442608</xdr:colOff>
      <xdr:row>1266</xdr:row>
      <xdr:rowOff>95250</xdr:rowOff>
    </xdr:from>
    <xdr:to>
      <xdr:col>4</xdr:col>
      <xdr:colOff>902205</xdr:colOff>
      <xdr:row>1280</xdr:row>
      <xdr:rowOff>117750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2C4E77A4-65C4-EB69-80DE-CB8AF5E725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974" b="43046"/>
        <a:stretch/>
      </xdr:blipFill>
      <xdr:spPr>
        <a:xfrm>
          <a:off x="4068537" y="128492250"/>
          <a:ext cx="5229275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421823</xdr:colOff>
      <xdr:row>1050</xdr:row>
      <xdr:rowOff>149679</xdr:rowOff>
    </xdr:from>
    <xdr:to>
      <xdr:col>4</xdr:col>
      <xdr:colOff>1576207</xdr:colOff>
      <xdr:row>1064</xdr:row>
      <xdr:rowOff>172179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65A58F4B-B59D-02CD-BBFA-159CE3F583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2248" b="29315"/>
        <a:stretch/>
      </xdr:blipFill>
      <xdr:spPr>
        <a:xfrm>
          <a:off x="5061859" y="98719822"/>
          <a:ext cx="4909955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1145</xdr:row>
      <xdr:rowOff>122466</xdr:rowOff>
    </xdr:from>
    <xdr:to>
      <xdr:col>4</xdr:col>
      <xdr:colOff>1843171</xdr:colOff>
      <xdr:row>1159</xdr:row>
      <xdr:rowOff>36108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9C9BB47B-F6E4-BCA8-8D2B-FEAC52B5A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6286" y="109510287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653144</xdr:colOff>
      <xdr:row>1239</xdr:row>
      <xdr:rowOff>149679</xdr:rowOff>
    </xdr:from>
    <xdr:to>
      <xdr:col>5</xdr:col>
      <xdr:colOff>1543815</xdr:colOff>
      <xdr:row>1253</xdr:row>
      <xdr:rowOff>172179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9BE852F5-6FE7-C201-0BA5-0CB16602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4073" y="128859643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1742037</xdr:colOff>
      <xdr:row>1239</xdr:row>
      <xdr:rowOff>122786</xdr:rowOff>
    </xdr:from>
    <xdr:to>
      <xdr:col>2</xdr:col>
      <xdr:colOff>1567930</xdr:colOff>
      <xdr:row>1253</xdr:row>
      <xdr:rowOff>145286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9B275261-B7FC-01F3-0EC1-7463C3B74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7966" y="128832750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503464</xdr:colOff>
      <xdr:row>1350</xdr:row>
      <xdr:rowOff>95251</xdr:rowOff>
    </xdr:from>
    <xdr:to>
      <xdr:col>4</xdr:col>
      <xdr:colOff>1867893</xdr:colOff>
      <xdr:row>1364</xdr:row>
      <xdr:rowOff>117751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F4C4E770-14D4-560D-A635-7B11B33F3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0" y="150794358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1378</xdr:row>
      <xdr:rowOff>136071</xdr:rowOff>
    </xdr:from>
    <xdr:to>
      <xdr:col>6</xdr:col>
      <xdr:colOff>1326099</xdr:colOff>
      <xdr:row>1392</xdr:row>
      <xdr:rowOff>158571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B59BF66C-8AD7-EEB9-A126-0D24D6CA4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1357" y="157148892"/>
          <a:ext cx="5122492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3347678</xdr:colOff>
      <xdr:row>1378</xdr:row>
      <xdr:rowOff>163607</xdr:rowOff>
    </xdr:from>
    <xdr:to>
      <xdr:col>3</xdr:col>
      <xdr:colOff>1472678</xdr:colOff>
      <xdr:row>1392</xdr:row>
      <xdr:rowOff>186107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984AFA72-8AC7-24B6-A8A0-8B27C3928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3607" y="157176428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108857</xdr:colOff>
      <xdr:row>1450</xdr:row>
      <xdr:rowOff>13607</xdr:rowOff>
    </xdr:from>
    <xdr:to>
      <xdr:col>2</xdr:col>
      <xdr:colOff>1214750</xdr:colOff>
      <xdr:row>1464</xdr:row>
      <xdr:rowOff>36107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465F0174-12BC-0F92-F1A1-82EB03633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4786" y="174171428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231322</xdr:colOff>
      <xdr:row>1489</xdr:row>
      <xdr:rowOff>176893</xdr:rowOff>
    </xdr:from>
    <xdr:to>
      <xdr:col>6</xdr:col>
      <xdr:colOff>1269179</xdr:colOff>
      <xdr:row>1503</xdr:row>
      <xdr:rowOff>199393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075B2480-B67F-D84A-9230-51A759810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26929" y="168021000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1469893</xdr:colOff>
      <xdr:row>1505</xdr:row>
      <xdr:rowOff>27535</xdr:rowOff>
    </xdr:from>
    <xdr:to>
      <xdr:col>5</xdr:col>
      <xdr:colOff>657179</xdr:colOff>
      <xdr:row>1519</xdr:row>
      <xdr:rowOff>50035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9A490DBE-2DC4-CF82-D670-A30D9F7DE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9929" y="171137356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231964</xdr:colOff>
      <xdr:row>1505</xdr:row>
      <xdr:rowOff>27858</xdr:rowOff>
    </xdr:from>
    <xdr:to>
      <xdr:col>2</xdr:col>
      <xdr:colOff>1337857</xdr:colOff>
      <xdr:row>1519</xdr:row>
      <xdr:rowOff>50358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162DF65E-D9AF-2E49-743F-BF5B0E718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893" y="171137679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2627144</xdr:colOff>
      <xdr:row>1489</xdr:row>
      <xdr:rowOff>177857</xdr:rowOff>
    </xdr:from>
    <xdr:to>
      <xdr:col>3</xdr:col>
      <xdr:colOff>2032144</xdr:colOff>
      <xdr:row>1504</xdr:row>
      <xdr:rowOff>332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C16DB18B-C62B-6D3A-B111-C0457B057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3073" y="168021964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790500</xdr:colOff>
      <xdr:row>1505</xdr:row>
      <xdr:rowOff>28501</xdr:rowOff>
    </xdr:from>
    <xdr:to>
      <xdr:col>8</xdr:col>
      <xdr:colOff>957500</xdr:colOff>
      <xdr:row>1519</xdr:row>
      <xdr:rowOff>51001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C9E757E2-BFC6-3A9E-1528-D5C8E8556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63250" y="171138322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789215</xdr:colOff>
      <xdr:row>1529</xdr:row>
      <xdr:rowOff>54429</xdr:rowOff>
    </xdr:from>
    <xdr:to>
      <xdr:col>4</xdr:col>
      <xdr:colOff>2153644</xdr:colOff>
      <xdr:row>1543</xdr:row>
      <xdr:rowOff>76929</xdr:rowOff>
    </xdr:to>
    <xdr:pic>
      <xdr:nvPicPr>
        <xdr:cNvPr id="48" name="Imagem 47">
          <a:extLst>
            <a:ext uri="{FF2B5EF4-FFF2-40B4-BE49-F238E27FC236}">
              <a16:creationId xmlns:a16="http://schemas.microsoft.com/office/drawing/2014/main" id="{7A0B539C-89AD-1278-C572-C1DF8779A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1" y="176266929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1891393</xdr:colOff>
      <xdr:row>1555</xdr:row>
      <xdr:rowOff>95249</xdr:rowOff>
    </xdr:from>
    <xdr:to>
      <xdr:col>3</xdr:col>
      <xdr:colOff>1296393</xdr:colOff>
      <xdr:row>1569</xdr:row>
      <xdr:rowOff>117749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B9083097-019A-8E95-3665-A7198D020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7322" y="181614535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367715</xdr:colOff>
      <xdr:row>1555</xdr:row>
      <xdr:rowOff>95571</xdr:rowOff>
    </xdr:from>
    <xdr:to>
      <xdr:col>6</xdr:col>
      <xdr:colOff>1405572</xdr:colOff>
      <xdr:row>1569</xdr:row>
      <xdr:rowOff>118071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id="{E73D132D-EDAA-24CB-773E-0BD51AFEE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322" y="181614857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993321</xdr:colOff>
      <xdr:row>1595</xdr:row>
      <xdr:rowOff>190500</xdr:rowOff>
    </xdr:from>
    <xdr:to>
      <xdr:col>5</xdr:col>
      <xdr:colOff>1881500</xdr:colOff>
      <xdr:row>1610</xdr:row>
      <xdr:rowOff>8893</xdr:rowOff>
    </xdr:to>
    <xdr:pic>
      <xdr:nvPicPr>
        <xdr:cNvPr id="56" name="Imagem 55">
          <a:extLst>
            <a:ext uri="{FF2B5EF4-FFF2-40B4-BE49-F238E27FC236}">
              <a16:creationId xmlns:a16="http://schemas.microsoft.com/office/drawing/2014/main" id="{A77F8C77-9C7D-3429-7CC4-AA3919C7D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50" y="188853536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326570</xdr:colOff>
      <xdr:row>1624</xdr:row>
      <xdr:rowOff>27215</xdr:rowOff>
    </xdr:from>
    <xdr:to>
      <xdr:col>4</xdr:col>
      <xdr:colOff>1374621</xdr:colOff>
      <xdr:row>1638</xdr:row>
      <xdr:rowOff>49715</xdr:rowOff>
    </xdr:to>
    <xdr:pic>
      <xdr:nvPicPr>
        <xdr:cNvPr id="61" name="Imagem 60">
          <a:extLst>
            <a:ext uri="{FF2B5EF4-FFF2-40B4-BE49-F238E27FC236}">
              <a16:creationId xmlns:a16="http://schemas.microsoft.com/office/drawing/2014/main" id="{235168D6-11E2-C23E-7260-A77A8A30E9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2619" b="17523"/>
        <a:stretch/>
      </xdr:blipFill>
      <xdr:spPr>
        <a:xfrm>
          <a:off x="4966606" y="194609358"/>
          <a:ext cx="4803622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1211036</xdr:colOff>
      <xdr:row>1711</xdr:row>
      <xdr:rowOff>108857</xdr:rowOff>
    </xdr:from>
    <xdr:to>
      <xdr:col>5</xdr:col>
      <xdr:colOff>398322</xdr:colOff>
      <xdr:row>1725</xdr:row>
      <xdr:rowOff>131357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0EB84B79-7CAC-770E-0F40-95D39A37C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1072" y="209822143"/>
          <a:ext cx="5120000" cy="2880000"/>
        </a:xfrm>
        <a:prstGeom prst="rect">
          <a:avLst/>
        </a:prstGeom>
      </xdr:spPr>
    </xdr:pic>
    <xdr:clientData/>
  </xdr:twoCellAnchor>
  <xdr:twoCellAnchor>
    <xdr:from>
      <xdr:col>2</xdr:col>
      <xdr:colOff>13607</xdr:colOff>
      <xdr:row>1867</xdr:row>
      <xdr:rowOff>0</xdr:rowOff>
    </xdr:from>
    <xdr:to>
      <xdr:col>4</xdr:col>
      <xdr:colOff>1517052</xdr:colOff>
      <xdr:row>1881</xdr:row>
      <xdr:rowOff>22500</xdr:rowOff>
    </xdr:to>
    <xdr:pic>
      <xdr:nvPicPr>
        <xdr:cNvPr id="5" name="Imagem 79">
          <a:extLst>
            <a:ext uri="{FF2B5EF4-FFF2-40B4-BE49-F238E27FC236}">
              <a16:creationId xmlns:a16="http://schemas.microsoft.com/office/drawing/2014/main" id="{6D17AD0E-82A5-41D9-9FFF-315D53BEB519}"/>
            </a:ext>
          </a:extLst>
        </xdr:cNvPr>
        <xdr:cNvPicPr/>
      </xdr:nvPicPr>
      <xdr:blipFill>
        <a:blip xmlns:r="http://schemas.openxmlformats.org/officeDocument/2006/relationships" r:embed="rId47"/>
        <a:stretch/>
      </xdr:blipFill>
      <xdr:spPr>
        <a:xfrm>
          <a:off x="4653643" y="241676464"/>
          <a:ext cx="5259016" cy="2880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27214</xdr:colOff>
      <xdr:row>1896</xdr:row>
      <xdr:rowOff>54429</xdr:rowOff>
    </xdr:from>
    <xdr:to>
      <xdr:col>4</xdr:col>
      <xdr:colOff>1812536</xdr:colOff>
      <xdr:row>1911</xdr:row>
      <xdr:rowOff>76929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D6D260D4-1A6A-54F4-A0BE-AF6637C1C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68143" y="247541143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666751</xdr:colOff>
      <xdr:row>1924</xdr:row>
      <xdr:rowOff>163284</xdr:rowOff>
    </xdr:from>
    <xdr:to>
      <xdr:col>4</xdr:col>
      <xdr:colOff>1703709</xdr:colOff>
      <xdr:row>1939</xdr:row>
      <xdr:rowOff>8891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3E41BA54-4CE3-B0FB-12FC-2E4EA55705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54" t="28011"/>
        <a:stretch/>
      </xdr:blipFill>
      <xdr:spPr>
        <a:xfrm>
          <a:off x="5306787" y="253147284"/>
          <a:ext cx="4792529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585108</xdr:colOff>
      <xdr:row>2028</xdr:row>
      <xdr:rowOff>163285</xdr:rowOff>
    </xdr:from>
    <xdr:to>
      <xdr:col>4</xdr:col>
      <xdr:colOff>1949537</xdr:colOff>
      <xdr:row>2042</xdr:row>
      <xdr:rowOff>185785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491C3042-2152-9571-C4CA-E59EA3ECA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5144" y="274564928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1020535</xdr:colOff>
      <xdr:row>1740</xdr:row>
      <xdr:rowOff>95250</xdr:rowOff>
    </xdr:from>
    <xdr:to>
      <xdr:col>4</xdr:col>
      <xdr:colOff>1489970</xdr:colOff>
      <xdr:row>1754</xdr:row>
      <xdr:rowOff>131357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DC64CDB9-8D50-6DF2-12D7-9D67D5EFC4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244" t="7162" r="701" b="33364"/>
        <a:stretch/>
      </xdr:blipFill>
      <xdr:spPr>
        <a:xfrm>
          <a:off x="5660571" y="215537143"/>
          <a:ext cx="4225006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802822</xdr:colOff>
      <xdr:row>2267</xdr:row>
      <xdr:rowOff>68035</xdr:rowOff>
    </xdr:from>
    <xdr:to>
      <xdr:col>4</xdr:col>
      <xdr:colOff>1513437</xdr:colOff>
      <xdr:row>2282</xdr:row>
      <xdr:rowOff>68035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D24CD475-FEA5-342D-DBC0-0029466C1F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538" t="28316" b="1656"/>
        <a:stretch/>
      </xdr:blipFill>
      <xdr:spPr>
        <a:xfrm>
          <a:off x="5442858" y="325482856"/>
          <a:ext cx="4466186" cy="3061607"/>
        </a:xfrm>
        <a:prstGeom prst="rect">
          <a:avLst/>
        </a:prstGeom>
      </xdr:spPr>
    </xdr:pic>
    <xdr:clientData/>
  </xdr:twoCellAnchor>
  <xdr:twoCellAnchor editAs="oneCell">
    <xdr:from>
      <xdr:col>2</xdr:col>
      <xdr:colOff>1387928</xdr:colOff>
      <xdr:row>1465</xdr:row>
      <xdr:rowOff>95252</xdr:rowOff>
    </xdr:from>
    <xdr:to>
      <xdr:col>5</xdr:col>
      <xdr:colOff>575214</xdr:colOff>
      <xdr:row>1479</xdr:row>
      <xdr:rowOff>117752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E75FFCB1-B180-AD38-FD06-76261699A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7964" y="177314681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694286</xdr:colOff>
      <xdr:row>1465</xdr:row>
      <xdr:rowOff>81964</xdr:rowOff>
    </xdr:from>
    <xdr:to>
      <xdr:col>8</xdr:col>
      <xdr:colOff>861286</xdr:colOff>
      <xdr:row>1479</xdr:row>
      <xdr:rowOff>104464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74578189-CD19-8466-42B3-F853E0987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67036" y="177301393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1402179</xdr:colOff>
      <xdr:row>1450</xdr:row>
      <xdr:rowOff>14251</xdr:rowOff>
    </xdr:from>
    <xdr:to>
      <xdr:col>5</xdr:col>
      <xdr:colOff>589465</xdr:colOff>
      <xdr:row>1464</xdr:row>
      <xdr:rowOff>36751</xdr:rowOff>
    </xdr:to>
    <xdr:pic>
      <xdr:nvPicPr>
        <xdr:cNvPr id="37" name="Imagem 36">
          <a:extLst>
            <a:ext uri="{FF2B5EF4-FFF2-40B4-BE49-F238E27FC236}">
              <a16:creationId xmlns:a16="http://schemas.microsoft.com/office/drawing/2014/main" id="{794C2691-C001-5F32-1742-2CD9AA1AB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42215" y="174172072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967072</xdr:colOff>
      <xdr:row>1394</xdr:row>
      <xdr:rowOff>191465</xdr:rowOff>
    </xdr:from>
    <xdr:to>
      <xdr:col>8</xdr:col>
      <xdr:colOff>1134072</xdr:colOff>
      <xdr:row>1409</xdr:row>
      <xdr:rowOff>9858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70590D7B-CDD4-71C0-B5A1-859428489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39822" y="160470001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994607</xdr:colOff>
      <xdr:row>1410</xdr:row>
      <xdr:rowOff>1287</xdr:rowOff>
    </xdr:from>
    <xdr:to>
      <xdr:col>8</xdr:col>
      <xdr:colOff>1161607</xdr:colOff>
      <xdr:row>1424</xdr:row>
      <xdr:rowOff>23787</xdr:rowOff>
    </xdr:to>
    <xdr:pic>
      <xdr:nvPicPr>
        <xdr:cNvPr id="52" name="Imagem 51">
          <a:extLst>
            <a:ext uri="{FF2B5EF4-FFF2-40B4-BE49-F238E27FC236}">
              <a16:creationId xmlns:a16="http://schemas.microsoft.com/office/drawing/2014/main" id="{D3F706BF-BD74-6C80-8D37-9FA92E95E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7357" y="163545537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110464</xdr:colOff>
      <xdr:row>1465</xdr:row>
      <xdr:rowOff>96857</xdr:rowOff>
    </xdr:from>
    <xdr:to>
      <xdr:col>2</xdr:col>
      <xdr:colOff>1216357</xdr:colOff>
      <xdr:row>1479</xdr:row>
      <xdr:rowOff>119357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27C5F3E2-9873-277A-5D71-9BE6018F5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393" y="177316286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1689214</xdr:colOff>
      <xdr:row>1409</xdr:row>
      <xdr:rowOff>124392</xdr:rowOff>
    </xdr:from>
    <xdr:to>
      <xdr:col>5</xdr:col>
      <xdr:colOff>876500</xdr:colOff>
      <xdr:row>1423</xdr:row>
      <xdr:rowOff>146892</xdr:rowOff>
    </xdr:to>
    <xdr:pic>
      <xdr:nvPicPr>
        <xdr:cNvPr id="60" name="Imagem 59">
          <a:extLst>
            <a:ext uri="{FF2B5EF4-FFF2-40B4-BE49-F238E27FC236}">
              <a16:creationId xmlns:a16="http://schemas.microsoft.com/office/drawing/2014/main" id="{1E0AA08B-C1E3-39EB-8BBE-6214EAAC1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29250" y="163464535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777858</xdr:colOff>
      <xdr:row>1450</xdr:row>
      <xdr:rowOff>43071</xdr:rowOff>
    </xdr:from>
    <xdr:to>
      <xdr:col>8</xdr:col>
      <xdr:colOff>944858</xdr:colOff>
      <xdr:row>1464</xdr:row>
      <xdr:rowOff>65571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D851EE78-A061-7B4F-3848-E8E3A7BA1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50608" y="174200892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179464</xdr:colOff>
      <xdr:row>1409</xdr:row>
      <xdr:rowOff>97821</xdr:rowOff>
    </xdr:from>
    <xdr:to>
      <xdr:col>2</xdr:col>
      <xdr:colOff>1285357</xdr:colOff>
      <xdr:row>1423</xdr:row>
      <xdr:rowOff>120321</xdr:rowOff>
    </xdr:to>
    <xdr:pic>
      <xdr:nvPicPr>
        <xdr:cNvPr id="69" name="Imagem 68">
          <a:extLst>
            <a:ext uri="{FF2B5EF4-FFF2-40B4-BE49-F238E27FC236}">
              <a16:creationId xmlns:a16="http://schemas.microsoft.com/office/drawing/2014/main" id="{50427D60-3532-287E-618E-CBE9E4ED4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393" y="163437964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1690178</xdr:colOff>
      <xdr:row>1394</xdr:row>
      <xdr:rowOff>98143</xdr:rowOff>
    </xdr:from>
    <xdr:to>
      <xdr:col>5</xdr:col>
      <xdr:colOff>877464</xdr:colOff>
      <xdr:row>1408</xdr:row>
      <xdr:rowOff>120643</xdr:rowOff>
    </xdr:to>
    <xdr:pic>
      <xdr:nvPicPr>
        <xdr:cNvPr id="72" name="Imagem 71">
          <a:extLst>
            <a:ext uri="{FF2B5EF4-FFF2-40B4-BE49-F238E27FC236}">
              <a16:creationId xmlns:a16="http://schemas.microsoft.com/office/drawing/2014/main" id="{1E4DA5C6-0C56-0051-AF55-B502BB1DD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30214" y="160376679"/>
          <a:ext cx="512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152892</xdr:colOff>
      <xdr:row>1394</xdr:row>
      <xdr:rowOff>98465</xdr:rowOff>
    </xdr:from>
    <xdr:to>
      <xdr:col>2</xdr:col>
      <xdr:colOff>1258785</xdr:colOff>
      <xdr:row>1408</xdr:row>
      <xdr:rowOff>120965</xdr:rowOff>
    </xdr:to>
    <xdr:pic>
      <xdr:nvPicPr>
        <xdr:cNvPr id="74" name="Imagem 73">
          <a:extLst>
            <a:ext uri="{FF2B5EF4-FFF2-40B4-BE49-F238E27FC236}">
              <a16:creationId xmlns:a16="http://schemas.microsoft.com/office/drawing/2014/main" id="{44BA49E0-3CB0-7DBC-D244-8FC8D2676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21" y="160377001"/>
          <a:ext cx="5120000" cy="288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MJ3281"/>
  <sheetViews>
    <sheetView tabSelected="1" view="pageBreakPreview" topLeftCell="A1420" zoomScale="70" zoomScaleNormal="100" zoomScaleSheetLayoutView="70" zoomScalePageLayoutView="85" workbookViewId="0">
      <selection activeCell="C1441" sqref="C1441"/>
    </sheetView>
  </sheetViews>
  <sheetFormatPr defaultColWidth="9.140625" defaultRowHeight="15.75" x14ac:dyDescent="0.25"/>
  <cols>
    <col min="1" max="1" width="9.28515625" style="31" customWidth="1"/>
    <col min="2" max="2" width="60.140625" style="31" customWidth="1"/>
    <col min="3" max="3" width="25.42578125" style="31" customWidth="1"/>
    <col min="4" max="4" width="30.85546875" style="31" bestFit="1" customWidth="1"/>
    <col min="5" max="5" width="32.7109375" style="31" customWidth="1"/>
    <col min="6" max="6" width="28.5703125" style="31" customWidth="1"/>
    <col min="7" max="7" width="25.5703125" style="31" customWidth="1"/>
    <col min="8" max="8" width="20.28515625" style="29" customWidth="1"/>
    <col min="9" max="9" width="19.85546875" style="322" customWidth="1"/>
    <col min="10" max="1024" width="9.140625" style="1"/>
  </cols>
  <sheetData>
    <row r="1" spans="1:9" x14ac:dyDescent="0.25">
      <c r="A1" s="99"/>
      <c r="B1" s="100"/>
      <c r="C1" s="100"/>
      <c r="D1" s="100"/>
      <c r="E1" s="521" t="s">
        <v>595</v>
      </c>
      <c r="F1" s="521"/>
      <c r="G1" s="521"/>
      <c r="H1" s="521"/>
      <c r="I1" s="521"/>
    </row>
    <row r="2" spans="1:9" x14ac:dyDescent="0.25">
      <c r="A2" s="101"/>
      <c r="E2" s="521" t="s">
        <v>499</v>
      </c>
      <c r="F2" s="521"/>
      <c r="G2" s="521"/>
      <c r="H2" s="521"/>
      <c r="I2" s="521"/>
    </row>
    <row r="3" spans="1:9" x14ac:dyDescent="0.25">
      <c r="A3" s="101"/>
      <c r="E3" s="522" t="s">
        <v>500</v>
      </c>
      <c r="F3" s="522"/>
      <c r="G3" s="522"/>
      <c r="H3" s="522"/>
      <c r="I3" s="522"/>
    </row>
    <row r="4" spans="1:9" x14ac:dyDescent="0.25">
      <c r="A4" s="460"/>
      <c r="B4" s="460"/>
      <c r="C4" s="460"/>
      <c r="D4" s="460"/>
      <c r="E4" s="460"/>
      <c r="F4" s="460"/>
      <c r="G4" s="460"/>
      <c r="H4" s="460"/>
      <c r="I4" s="460"/>
    </row>
    <row r="5" spans="1:9" x14ac:dyDescent="0.25">
      <c r="A5" s="99" t="s">
        <v>0</v>
      </c>
      <c r="B5" s="100"/>
      <c r="C5" s="100"/>
      <c r="D5" s="100"/>
      <c r="E5" s="100"/>
      <c r="F5" s="100"/>
      <c r="G5" s="100"/>
      <c r="H5" s="102"/>
      <c r="I5" s="103"/>
    </row>
    <row r="6" spans="1:9" x14ac:dyDescent="0.25">
      <c r="A6" s="101" t="s">
        <v>1</v>
      </c>
      <c r="I6" s="104"/>
    </row>
    <row r="7" spans="1:9" x14ac:dyDescent="0.25">
      <c r="A7" s="105" t="s">
        <v>2</v>
      </c>
      <c r="B7" s="106"/>
      <c r="C7" s="106"/>
      <c r="D7" s="106"/>
      <c r="E7" s="106"/>
      <c r="F7" s="106"/>
      <c r="G7" s="106"/>
      <c r="H7" s="107"/>
      <c r="I7" s="108"/>
    </row>
    <row r="8" spans="1:9" x14ac:dyDescent="0.25">
      <c r="A8" s="523" t="s">
        <v>3</v>
      </c>
      <c r="B8" s="523"/>
      <c r="C8" s="523"/>
      <c r="D8" s="523"/>
      <c r="E8" s="523"/>
      <c r="F8" s="523"/>
      <c r="G8" s="523"/>
      <c r="H8" s="523"/>
      <c r="I8" s="523"/>
    </row>
    <row r="9" spans="1:9" x14ac:dyDescent="0.25">
      <c r="A9" s="14" t="s">
        <v>4</v>
      </c>
      <c r="B9" s="516" t="s">
        <v>5</v>
      </c>
      <c r="C9" s="516"/>
      <c r="D9" s="516"/>
      <c r="E9" s="516"/>
      <c r="F9" s="516"/>
      <c r="G9" s="516"/>
      <c r="H9" s="14" t="s">
        <v>6</v>
      </c>
      <c r="I9" s="14" t="s">
        <v>7</v>
      </c>
    </row>
    <row r="10" spans="1:9" x14ac:dyDescent="0.25">
      <c r="A10" s="460"/>
      <c r="B10" s="460"/>
      <c r="C10" s="460"/>
      <c r="D10" s="460"/>
      <c r="E10" s="460"/>
      <c r="F10" s="460"/>
      <c r="G10" s="460"/>
      <c r="H10" s="460"/>
      <c r="I10" s="460"/>
    </row>
    <row r="11" spans="1:9" ht="23.25" customHeight="1" x14ac:dyDescent="0.25">
      <c r="A11" s="14" t="s">
        <v>8</v>
      </c>
      <c r="B11" s="447" t="s">
        <v>9</v>
      </c>
      <c r="C11" s="447"/>
      <c r="D11" s="447"/>
      <c r="E11" s="447"/>
      <c r="F11" s="447"/>
      <c r="G11" s="447"/>
      <c r="H11" s="110"/>
      <c r="I11" s="70"/>
    </row>
    <row r="12" spans="1:9" x14ac:dyDescent="0.25">
      <c r="A12" s="37"/>
      <c r="B12" s="460"/>
      <c r="C12" s="460"/>
      <c r="D12" s="460"/>
      <c r="E12" s="460"/>
      <c r="F12" s="460"/>
      <c r="G12" s="460"/>
      <c r="H12" s="37"/>
      <c r="I12" s="34"/>
    </row>
    <row r="13" spans="1:9" x14ac:dyDescent="0.25">
      <c r="A13" s="14" t="s">
        <v>385</v>
      </c>
      <c r="B13" s="447" t="s">
        <v>384</v>
      </c>
      <c r="C13" s="447"/>
      <c r="D13" s="447"/>
      <c r="E13" s="447"/>
      <c r="F13" s="447"/>
      <c r="G13" s="447"/>
      <c r="H13" s="110" t="s">
        <v>10</v>
      </c>
      <c r="I13" s="70">
        <v>3</v>
      </c>
    </row>
    <row r="14" spans="1:9" x14ac:dyDescent="0.25">
      <c r="A14" s="37"/>
      <c r="B14" s="460"/>
      <c r="C14" s="460"/>
      <c r="D14" s="460"/>
      <c r="E14" s="460"/>
      <c r="F14" s="460"/>
      <c r="G14" s="460"/>
      <c r="H14" s="37"/>
      <c r="I14" s="34"/>
    </row>
    <row r="15" spans="1:9" ht="15.75" customHeight="1" x14ac:dyDescent="0.25">
      <c r="A15" s="37"/>
      <c r="B15" s="450" t="s">
        <v>11</v>
      </c>
      <c r="C15" s="450"/>
      <c r="D15" s="450"/>
      <c r="E15" s="450"/>
      <c r="F15" s="450"/>
      <c r="G15" s="450"/>
      <c r="H15" s="37"/>
      <c r="I15" s="34"/>
    </row>
    <row r="16" spans="1:9" x14ac:dyDescent="0.25">
      <c r="A16" s="37"/>
      <c r="B16" s="456"/>
      <c r="C16" s="456"/>
      <c r="D16" s="456"/>
      <c r="E16" s="456"/>
      <c r="F16" s="456"/>
      <c r="G16" s="456"/>
      <c r="H16" s="37"/>
      <c r="I16" s="34"/>
    </row>
    <row r="17" spans="1:9" x14ac:dyDescent="0.25">
      <c r="A17" s="37"/>
      <c r="B17" s="456" t="s">
        <v>12</v>
      </c>
      <c r="C17" s="456"/>
      <c r="D17" s="456"/>
      <c r="E17" s="456"/>
      <c r="F17" s="456"/>
      <c r="G17" s="456"/>
      <c r="H17" s="37"/>
      <c r="I17" s="34"/>
    </row>
    <row r="18" spans="1:9" x14ac:dyDescent="0.25">
      <c r="A18" s="37"/>
      <c r="B18" s="460"/>
      <c r="C18" s="460"/>
      <c r="D18" s="460"/>
      <c r="E18" s="460"/>
      <c r="F18" s="460"/>
      <c r="G18" s="460"/>
      <c r="H18" s="37"/>
      <c r="I18" s="34"/>
    </row>
    <row r="19" spans="1:9" x14ac:dyDescent="0.25">
      <c r="A19" s="37"/>
      <c r="B19" s="460"/>
      <c r="C19" s="460"/>
      <c r="D19" s="460"/>
      <c r="E19" s="460"/>
      <c r="F19" s="460"/>
      <c r="G19" s="460"/>
      <c r="H19" s="37"/>
      <c r="I19" s="34"/>
    </row>
    <row r="20" spans="1:9" x14ac:dyDescent="0.25">
      <c r="A20" s="37"/>
      <c r="B20" s="460"/>
      <c r="C20" s="460"/>
      <c r="D20" s="460"/>
      <c r="E20" s="460"/>
      <c r="F20" s="460"/>
      <c r="G20" s="460"/>
      <c r="H20" s="37"/>
      <c r="I20" s="34"/>
    </row>
    <row r="21" spans="1:9" x14ac:dyDescent="0.25">
      <c r="A21" s="37"/>
      <c r="B21" s="112" t="s">
        <v>13</v>
      </c>
      <c r="C21" s="113"/>
      <c r="D21" s="113"/>
      <c r="E21" s="114">
        <v>3</v>
      </c>
      <c r="F21" s="114" t="s">
        <v>14</v>
      </c>
      <c r="G21" s="115"/>
      <c r="H21" s="37"/>
      <c r="I21" s="34"/>
    </row>
    <row r="22" spans="1:9" x14ac:dyDescent="0.25">
      <c r="A22" s="37"/>
      <c r="B22" s="456"/>
      <c r="C22" s="456"/>
      <c r="D22" s="456"/>
      <c r="E22" s="456"/>
      <c r="F22" s="456"/>
      <c r="G22" s="456"/>
      <c r="H22" s="37"/>
      <c r="I22" s="34"/>
    </row>
    <row r="23" spans="1:9" ht="15.75" customHeight="1" x14ac:dyDescent="0.25">
      <c r="A23" s="14" t="s">
        <v>386</v>
      </c>
      <c r="B23" s="447" t="s">
        <v>387</v>
      </c>
      <c r="C23" s="447"/>
      <c r="D23" s="447"/>
      <c r="E23" s="447"/>
      <c r="F23" s="447"/>
      <c r="G23" s="447"/>
      <c r="H23" s="110" t="s">
        <v>10</v>
      </c>
      <c r="I23" s="70">
        <v>5</v>
      </c>
    </row>
    <row r="24" spans="1:9" x14ac:dyDescent="0.25">
      <c r="A24" s="37"/>
      <c r="B24" s="460"/>
      <c r="C24" s="460"/>
      <c r="D24" s="460"/>
      <c r="E24" s="460"/>
      <c r="F24" s="460"/>
      <c r="G24" s="460"/>
      <c r="H24" s="37"/>
      <c r="I24" s="34"/>
    </row>
    <row r="25" spans="1:9" x14ac:dyDescent="0.25">
      <c r="A25" s="37"/>
      <c r="B25" s="450" t="s">
        <v>11</v>
      </c>
      <c r="C25" s="450"/>
      <c r="D25" s="450"/>
      <c r="E25" s="450"/>
      <c r="F25" s="450"/>
      <c r="G25" s="450"/>
      <c r="H25" s="37"/>
      <c r="I25" s="34"/>
    </row>
    <row r="26" spans="1:9" x14ac:dyDescent="0.25">
      <c r="A26" s="37"/>
      <c r="B26" s="456"/>
      <c r="C26" s="456"/>
      <c r="D26" s="456"/>
      <c r="E26" s="456"/>
      <c r="F26" s="456"/>
      <c r="G26" s="456"/>
      <c r="H26" s="37"/>
      <c r="I26" s="34"/>
    </row>
    <row r="27" spans="1:9" x14ac:dyDescent="0.25">
      <c r="A27" s="37"/>
      <c r="B27" s="456" t="s">
        <v>12</v>
      </c>
      <c r="C27" s="456"/>
      <c r="D27" s="456"/>
      <c r="E27" s="456"/>
      <c r="F27" s="456"/>
      <c r="G27" s="456"/>
      <c r="H27" s="37"/>
      <c r="I27" s="34"/>
    </row>
    <row r="28" spans="1:9" x14ac:dyDescent="0.25">
      <c r="A28" s="37"/>
      <c r="B28" s="460"/>
      <c r="C28" s="460"/>
      <c r="D28" s="460"/>
      <c r="E28" s="460"/>
      <c r="F28" s="460"/>
      <c r="G28" s="460"/>
      <c r="H28" s="37"/>
      <c r="I28" s="34"/>
    </row>
    <row r="29" spans="1:9" x14ac:dyDescent="0.25">
      <c r="A29" s="37"/>
      <c r="B29" s="460"/>
      <c r="C29" s="460"/>
      <c r="D29" s="460"/>
      <c r="E29" s="460"/>
      <c r="F29" s="460"/>
      <c r="G29" s="460"/>
      <c r="H29" s="37"/>
      <c r="I29" s="34"/>
    </row>
    <row r="30" spans="1:9" x14ac:dyDescent="0.25">
      <c r="A30" s="37"/>
      <c r="B30" s="460"/>
      <c r="C30" s="460"/>
      <c r="D30" s="460"/>
      <c r="E30" s="460"/>
      <c r="F30" s="460"/>
      <c r="G30" s="460"/>
      <c r="H30" s="37"/>
      <c r="I30" s="34"/>
    </row>
    <row r="31" spans="1:9" x14ac:dyDescent="0.25">
      <c r="A31" s="37"/>
      <c r="B31" s="112" t="s">
        <v>13</v>
      </c>
      <c r="C31" s="113"/>
      <c r="D31" s="113"/>
      <c r="E31" s="114">
        <v>5</v>
      </c>
      <c r="F31" s="114" t="s">
        <v>14</v>
      </c>
      <c r="G31" s="115"/>
      <c r="H31" s="37"/>
      <c r="I31" s="34"/>
    </row>
    <row r="32" spans="1:9" x14ac:dyDescent="0.25">
      <c r="A32" s="37"/>
      <c r="B32" s="112"/>
      <c r="C32" s="113"/>
      <c r="D32" s="113"/>
      <c r="E32" s="114"/>
      <c r="F32" s="114"/>
      <c r="G32" s="115"/>
      <c r="H32" s="37"/>
      <c r="I32" s="34"/>
    </row>
    <row r="33" spans="1:9" x14ac:dyDescent="0.25">
      <c r="A33" s="37"/>
      <c r="B33" s="112"/>
      <c r="C33" s="113"/>
      <c r="D33" s="113"/>
      <c r="E33" s="114"/>
      <c r="F33" s="114"/>
      <c r="G33" s="115"/>
      <c r="H33" s="37"/>
      <c r="I33" s="34"/>
    </row>
    <row r="34" spans="1:9" x14ac:dyDescent="0.25">
      <c r="A34" s="14" t="s">
        <v>386</v>
      </c>
      <c r="B34" s="447" t="s">
        <v>388</v>
      </c>
      <c r="C34" s="447"/>
      <c r="D34" s="447"/>
      <c r="E34" s="447"/>
      <c r="F34" s="447"/>
      <c r="G34" s="447"/>
      <c r="H34" s="110" t="s">
        <v>10</v>
      </c>
      <c r="I34" s="70">
        <v>5</v>
      </c>
    </row>
    <row r="35" spans="1:9" x14ac:dyDescent="0.25">
      <c r="A35" s="37"/>
      <c r="B35" s="460"/>
      <c r="C35" s="460"/>
      <c r="D35" s="460"/>
      <c r="E35" s="460"/>
      <c r="F35" s="460"/>
      <c r="G35" s="460"/>
      <c r="H35" s="37"/>
      <c r="I35" s="34"/>
    </row>
    <row r="36" spans="1:9" x14ac:dyDescent="0.25">
      <c r="A36" s="37"/>
      <c r="B36" s="450" t="s">
        <v>11</v>
      </c>
      <c r="C36" s="450"/>
      <c r="D36" s="450"/>
      <c r="E36" s="450"/>
      <c r="F36" s="450"/>
      <c r="G36" s="450"/>
      <c r="H36" s="37"/>
      <c r="I36" s="34"/>
    </row>
    <row r="37" spans="1:9" x14ac:dyDescent="0.25">
      <c r="A37" s="37"/>
      <c r="B37" s="456"/>
      <c r="C37" s="456"/>
      <c r="D37" s="456"/>
      <c r="E37" s="456"/>
      <c r="F37" s="456"/>
      <c r="G37" s="456"/>
      <c r="H37" s="37"/>
      <c r="I37" s="34"/>
    </row>
    <row r="38" spans="1:9" x14ac:dyDescent="0.25">
      <c r="A38" s="37"/>
      <c r="B38" s="456" t="s">
        <v>12</v>
      </c>
      <c r="C38" s="456"/>
      <c r="D38" s="456"/>
      <c r="E38" s="456"/>
      <c r="F38" s="456"/>
      <c r="G38" s="456"/>
      <c r="H38" s="37"/>
      <c r="I38" s="34"/>
    </row>
    <row r="39" spans="1:9" x14ac:dyDescent="0.25">
      <c r="A39" s="37"/>
      <c r="B39" s="460"/>
      <c r="C39" s="460"/>
      <c r="D39" s="460"/>
      <c r="E39" s="460"/>
      <c r="F39" s="460"/>
      <c r="G39" s="460"/>
      <c r="H39" s="37"/>
      <c r="I39" s="34"/>
    </row>
    <row r="40" spans="1:9" x14ac:dyDescent="0.25">
      <c r="A40" s="37"/>
      <c r="B40" s="460"/>
      <c r="C40" s="460"/>
      <c r="D40" s="460"/>
      <c r="E40" s="460"/>
      <c r="F40" s="460"/>
      <c r="G40" s="460"/>
      <c r="H40" s="37"/>
      <c r="I40" s="34"/>
    </row>
    <row r="41" spans="1:9" x14ac:dyDescent="0.25">
      <c r="A41" s="37"/>
      <c r="B41" s="460"/>
      <c r="C41" s="460"/>
      <c r="D41" s="460"/>
      <c r="E41" s="460"/>
      <c r="F41" s="460"/>
      <c r="G41" s="460"/>
      <c r="H41" s="37"/>
      <c r="I41" s="34"/>
    </row>
    <row r="42" spans="1:9" x14ac:dyDescent="0.25">
      <c r="A42" s="37"/>
      <c r="B42" s="112" t="s">
        <v>13</v>
      </c>
      <c r="C42" s="113"/>
      <c r="D42" s="113"/>
      <c r="E42" s="114">
        <v>5</v>
      </c>
      <c r="F42" s="114" t="s">
        <v>14</v>
      </c>
      <c r="G42" s="115"/>
      <c r="H42" s="37"/>
      <c r="I42" s="34"/>
    </row>
    <row r="43" spans="1:9" x14ac:dyDescent="0.25">
      <c r="A43" s="37"/>
      <c r="B43" s="112"/>
      <c r="C43" s="113"/>
      <c r="D43" s="113"/>
      <c r="E43" s="114"/>
      <c r="F43" s="114"/>
      <c r="G43" s="115"/>
      <c r="H43" s="37"/>
      <c r="I43" s="34"/>
    </row>
    <row r="44" spans="1:9" x14ac:dyDescent="0.25">
      <c r="A44" s="37"/>
      <c r="B44" s="112"/>
      <c r="C44" s="113"/>
      <c r="D44" s="113"/>
      <c r="E44" s="114"/>
      <c r="F44" s="114"/>
      <c r="G44" s="115"/>
      <c r="H44" s="37"/>
      <c r="I44" s="34"/>
    </row>
    <row r="45" spans="1:9" ht="22.5" customHeight="1" x14ac:dyDescent="0.25">
      <c r="A45" s="14" t="s">
        <v>15</v>
      </c>
      <c r="B45" s="447" t="s">
        <v>16</v>
      </c>
      <c r="C45" s="447"/>
      <c r="D45" s="447"/>
      <c r="E45" s="447"/>
      <c r="F45" s="447"/>
      <c r="G45" s="447"/>
      <c r="H45" s="110"/>
      <c r="I45" s="70"/>
    </row>
    <row r="46" spans="1:9" x14ac:dyDescent="0.25">
      <c r="A46" s="37"/>
      <c r="B46" s="460"/>
      <c r="C46" s="460"/>
      <c r="D46" s="460"/>
      <c r="E46" s="460"/>
      <c r="F46" s="460"/>
      <c r="G46" s="460"/>
      <c r="H46" s="37"/>
      <c r="I46" s="34"/>
    </row>
    <row r="47" spans="1:9" x14ac:dyDescent="0.25">
      <c r="A47" s="37"/>
      <c r="B47" s="460"/>
      <c r="C47" s="460"/>
      <c r="D47" s="460"/>
      <c r="E47" s="460"/>
      <c r="F47" s="460"/>
      <c r="G47" s="460"/>
      <c r="H47" s="37"/>
      <c r="I47" s="34"/>
    </row>
    <row r="48" spans="1:9" ht="15.75" customHeight="1" x14ac:dyDescent="0.25">
      <c r="A48" s="14" t="s">
        <v>390</v>
      </c>
      <c r="B48" s="447" t="s">
        <v>389</v>
      </c>
      <c r="C48" s="447"/>
      <c r="D48" s="447"/>
      <c r="E48" s="447"/>
      <c r="F48" s="447"/>
      <c r="G48" s="447"/>
      <c r="H48" s="110" t="s">
        <v>21</v>
      </c>
      <c r="I48" s="70">
        <v>500</v>
      </c>
    </row>
    <row r="49" spans="1:9" x14ac:dyDescent="0.25">
      <c r="A49" s="20"/>
      <c r="B49" s="460"/>
      <c r="C49" s="460"/>
      <c r="D49" s="460"/>
      <c r="E49" s="460"/>
      <c r="F49" s="460"/>
      <c r="G49" s="460"/>
      <c r="H49" s="37"/>
      <c r="I49" s="34"/>
    </row>
    <row r="50" spans="1:9" x14ac:dyDescent="0.25">
      <c r="A50" s="20"/>
      <c r="B50" s="456" t="s">
        <v>391</v>
      </c>
      <c r="C50" s="456"/>
      <c r="D50" s="456"/>
      <c r="E50" s="456"/>
      <c r="F50" s="456"/>
      <c r="G50" s="456"/>
      <c r="H50" s="37"/>
      <c r="I50" s="34"/>
    </row>
    <row r="51" spans="1:9" x14ac:dyDescent="0.25">
      <c r="A51" s="20"/>
      <c r="B51" s="460"/>
      <c r="C51" s="460"/>
      <c r="D51" s="460"/>
      <c r="E51" s="460"/>
      <c r="F51" s="460"/>
      <c r="G51" s="460"/>
      <c r="H51" s="37"/>
      <c r="I51" s="34"/>
    </row>
    <row r="52" spans="1:9" x14ac:dyDescent="0.25">
      <c r="A52" s="20"/>
      <c r="B52" s="44"/>
      <c r="C52" s="45"/>
      <c r="D52" s="45"/>
      <c r="E52" s="45"/>
      <c r="F52" s="45"/>
      <c r="G52" s="47"/>
      <c r="H52" s="37"/>
      <c r="I52" s="34"/>
    </row>
    <row r="53" spans="1:9" x14ac:dyDescent="0.25">
      <c r="A53" s="20"/>
      <c r="B53" s="44"/>
      <c r="C53" s="45"/>
      <c r="D53" s="45"/>
      <c r="E53" s="45"/>
      <c r="F53" s="45"/>
      <c r="G53" s="47"/>
      <c r="H53" s="37"/>
      <c r="I53" s="34"/>
    </row>
    <row r="54" spans="1:9" x14ac:dyDescent="0.25">
      <c r="A54" s="20"/>
      <c r="B54" s="44"/>
      <c r="C54" s="45"/>
      <c r="D54" s="45"/>
      <c r="E54" s="45"/>
      <c r="F54" s="45"/>
      <c r="G54" s="47"/>
      <c r="H54" s="37"/>
      <c r="I54" s="34"/>
    </row>
    <row r="55" spans="1:9" x14ac:dyDescent="0.25">
      <c r="A55" s="20"/>
      <c r="B55" s="44"/>
      <c r="C55" s="45"/>
      <c r="D55" s="45"/>
      <c r="E55" s="45"/>
      <c r="F55" s="45"/>
      <c r="G55" s="47"/>
      <c r="H55" s="37"/>
      <c r="I55" s="34"/>
    </row>
    <row r="56" spans="1:9" x14ac:dyDescent="0.25">
      <c r="A56" s="20"/>
      <c r="B56" s="44"/>
      <c r="C56" s="45"/>
      <c r="D56" s="45"/>
      <c r="E56" s="45"/>
      <c r="F56" s="45"/>
      <c r="G56" s="47"/>
      <c r="H56" s="37"/>
      <c r="I56" s="34"/>
    </row>
    <row r="57" spans="1:9" x14ac:dyDescent="0.25">
      <c r="A57" s="20"/>
      <c r="B57" s="44"/>
      <c r="C57" s="45"/>
      <c r="D57" s="45"/>
      <c r="E57" s="45"/>
      <c r="F57" s="45"/>
      <c r="G57" s="47"/>
      <c r="H57" s="37"/>
      <c r="I57" s="34"/>
    </row>
    <row r="58" spans="1:9" x14ac:dyDescent="0.25">
      <c r="A58" s="20"/>
      <c r="B58" s="44"/>
      <c r="C58" s="45"/>
      <c r="D58" s="45"/>
      <c r="E58" s="45"/>
      <c r="F58" s="45"/>
      <c r="G58" s="47"/>
      <c r="H58" s="37"/>
      <c r="I58" s="34"/>
    </row>
    <row r="59" spans="1:9" x14ac:dyDescent="0.25">
      <c r="A59" s="20"/>
      <c r="B59" s="44"/>
      <c r="C59" s="45"/>
      <c r="D59" s="45"/>
      <c r="E59" s="45"/>
      <c r="F59" s="45"/>
      <c r="G59" s="47"/>
      <c r="H59" s="37"/>
      <c r="I59" s="34"/>
    </row>
    <row r="60" spans="1:9" x14ac:dyDescent="0.25">
      <c r="A60" s="20"/>
      <c r="B60" s="44"/>
      <c r="C60" s="45"/>
      <c r="D60" s="45"/>
      <c r="E60" s="45"/>
      <c r="F60" s="45"/>
      <c r="G60" s="47"/>
      <c r="H60" s="37"/>
      <c r="I60" s="34"/>
    </row>
    <row r="61" spans="1:9" x14ac:dyDescent="0.25">
      <c r="A61" s="20"/>
      <c r="B61" s="44"/>
      <c r="C61" s="45"/>
      <c r="D61" s="45"/>
      <c r="E61" s="45"/>
      <c r="F61" s="45"/>
      <c r="G61" s="47"/>
      <c r="H61" s="37"/>
      <c r="I61" s="34"/>
    </row>
    <row r="62" spans="1:9" x14ac:dyDescent="0.25">
      <c r="A62" s="20"/>
      <c r="B62" s="44"/>
      <c r="C62" s="45"/>
      <c r="D62" s="45"/>
      <c r="E62" s="45"/>
      <c r="F62" s="45"/>
      <c r="G62" s="47"/>
      <c r="H62" s="37"/>
      <c r="I62" s="34"/>
    </row>
    <row r="63" spans="1:9" x14ac:dyDescent="0.25">
      <c r="A63" s="20"/>
      <c r="B63" s="44"/>
      <c r="C63" s="45"/>
      <c r="D63" s="45"/>
      <c r="E63" s="45"/>
      <c r="F63" s="45"/>
      <c r="G63" s="47"/>
      <c r="H63" s="37"/>
      <c r="I63" s="34"/>
    </row>
    <row r="64" spans="1:9" x14ac:dyDescent="0.25">
      <c r="A64" s="20"/>
      <c r="B64" s="44"/>
      <c r="C64" s="45"/>
      <c r="D64" s="45"/>
      <c r="E64" s="45"/>
      <c r="F64" s="45"/>
      <c r="G64" s="47"/>
      <c r="H64" s="37"/>
      <c r="I64" s="34"/>
    </row>
    <row r="65" spans="1:9" x14ac:dyDescent="0.25">
      <c r="A65" s="20"/>
      <c r="B65" s="44"/>
      <c r="C65" s="45"/>
      <c r="D65" s="45"/>
      <c r="E65" s="45"/>
      <c r="F65" s="45"/>
      <c r="G65" s="47"/>
      <c r="H65" s="37"/>
      <c r="I65" s="34"/>
    </row>
    <row r="66" spans="1:9" x14ac:dyDescent="0.25">
      <c r="A66" s="20"/>
      <c r="B66" s="44"/>
      <c r="C66" s="45"/>
      <c r="D66" s="45"/>
      <c r="E66" s="45"/>
      <c r="F66" s="45"/>
      <c r="G66" s="47"/>
      <c r="H66" s="37"/>
      <c r="I66" s="34"/>
    </row>
    <row r="67" spans="1:9" x14ac:dyDescent="0.25">
      <c r="A67" s="20"/>
      <c r="B67" s="44"/>
      <c r="C67" s="45"/>
      <c r="D67" s="45"/>
      <c r="E67" s="45"/>
      <c r="F67" s="45"/>
      <c r="G67" s="47"/>
      <c r="H67" s="37"/>
      <c r="I67" s="116"/>
    </row>
    <row r="68" spans="1:9" ht="22.5" customHeight="1" x14ac:dyDescent="0.25">
      <c r="A68" s="14" t="s">
        <v>17</v>
      </c>
      <c r="B68" s="480" t="s">
        <v>18</v>
      </c>
      <c r="C68" s="480"/>
      <c r="D68" s="480"/>
      <c r="E68" s="480"/>
      <c r="F68" s="480"/>
      <c r="G68" s="480"/>
      <c r="H68" s="118"/>
      <c r="I68" s="119"/>
    </row>
    <row r="69" spans="1:9" x14ac:dyDescent="0.25">
      <c r="A69" s="14"/>
      <c r="B69" s="516"/>
      <c r="C69" s="516"/>
      <c r="D69" s="516"/>
      <c r="E69" s="516"/>
      <c r="F69" s="516"/>
      <c r="G69" s="516"/>
      <c r="H69" s="12"/>
      <c r="I69" s="120"/>
    </row>
    <row r="70" spans="1:9" ht="22.5" hidden="1" customHeight="1" x14ac:dyDescent="0.25">
      <c r="A70" s="14" t="s">
        <v>19</v>
      </c>
      <c r="B70" s="447" t="s">
        <v>20</v>
      </c>
      <c r="C70" s="447"/>
      <c r="D70" s="447"/>
      <c r="E70" s="447"/>
      <c r="F70" s="447"/>
      <c r="G70" s="447"/>
      <c r="H70" s="14" t="s">
        <v>21</v>
      </c>
      <c r="I70" s="70">
        <f>E78</f>
        <v>2451.2399999999998</v>
      </c>
    </row>
    <row r="71" spans="1:9" ht="15.75" hidden="1" customHeight="1" x14ac:dyDescent="0.25">
      <c r="A71" s="117"/>
      <c r="B71" s="121"/>
      <c r="C71" s="13"/>
      <c r="D71" s="13"/>
      <c r="E71" s="13"/>
      <c r="F71" s="13"/>
      <c r="G71" s="13"/>
      <c r="H71" s="37"/>
      <c r="I71" s="70"/>
    </row>
    <row r="72" spans="1:9" ht="15.75" hidden="1" customHeight="1" x14ac:dyDescent="0.25">
      <c r="A72" s="117"/>
      <c r="B72" s="450" t="s">
        <v>22</v>
      </c>
      <c r="C72" s="450"/>
      <c r="D72" s="450"/>
      <c r="E72" s="450"/>
      <c r="F72" s="450"/>
      <c r="G72" s="450"/>
      <c r="H72" s="37"/>
      <c r="I72" s="70"/>
    </row>
    <row r="73" spans="1:9" ht="15.75" hidden="1" customHeight="1" x14ac:dyDescent="0.25">
      <c r="A73" s="117"/>
      <c r="B73" s="121"/>
      <c r="C73" s="13"/>
      <c r="D73" s="13"/>
      <c r="E73" s="13"/>
      <c r="F73" s="13"/>
      <c r="G73" s="13"/>
      <c r="H73" s="37"/>
      <c r="I73" s="70"/>
    </row>
    <row r="74" spans="1:9" ht="15.75" hidden="1" customHeight="1" x14ac:dyDescent="0.25">
      <c r="A74" s="117"/>
      <c r="B74" s="12" t="s">
        <v>23</v>
      </c>
      <c r="C74" s="40" t="s">
        <v>24</v>
      </c>
      <c r="D74" s="40" t="s">
        <v>25</v>
      </c>
      <c r="E74" s="12" t="s">
        <v>26</v>
      </c>
      <c r="F74" s="97"/>
      <c r="G74" s="122"/>
      <c r="H74" s="37"/>
      <c r="I74" s="70"/>
    </row>
    <row r="75" spans="1:9" ht="15.75" hidden="1" customHeight="1" x14ac:dyDescent="0.25">
      <c r="A75" s="117"/>
      <c r="B75" s="24" t="s">
        <v>27</v>
      </c>
      <c r="C75" s="25" t="s">
        <v>28</v>
      </c>
      <c r="D75" s="25" t="s">
        <v>29</v>
      </c>
      <c r="E75" s="26">
        <v>1819.79</v>
      </c>
      <c r="F75" s="13"/>
      <c r="G75" s="13"/>
      <c r="H75" s="37"/>
      <c r="I75" s="70"/>
    </row>
    <row r="76" spans="1:9" ht="15.75" hidden="1" customHeight="1" x14ac:dyDescent="0.25">
      <c r="A76" s="117"/>
      <c r="B76" s="25" t="s">
        <v>30</v>
      </c>
      <c r="C76" s="25" t="s">
        <v>31</v>
      </c>
      <c r="D76" s="25" t="s">
        <v>32</v>
      </c>
      <c r="E76" s="26">
        <v>631.45000000000005</v>
      </c>
      <c r="F76" s="17"/>
      <c r="G76" s="123"/>
      <c r="H76" s="33"/>
      <c r="I76" s="70"/>
    </row>
    <row r="77" spans="1:9" ht="15.75" hidden="1" customHeight="1" x14ac:dyDescent="0.25">
      <c r="A77" s="117"/>
      <c r="B77" s="124"/>
      <c r="C77" s="125"/>
      <c r="D77" s="125"/>
      <c r="E77" s="125"/>
      <c r="F77" s="125"/>
      <c r="G77" s="126"/>
      <c r="H77" s="33"/>
      <c r="I77" s="70"/>
    </row>
    <row r="78" spans="1:9" ht="15.75" hidden="1" customHeight="1" x14ac:dyDescent="0.25">
      <c r="A78" s="117"/>
      <c r="B78" s="482" t="s">
        <v>33</v>
      </c>
      <c r="C78" s="482"/>
      <c r="D78" s="482"/>
      <c r="E78" s="127">
        <f>SUM(E75:E76)</f>
        <v>2451.2399999999998</v>
      </c>
      <c r="F78" s="23" t="s">
        <v>21</v>
      </c>
      <c r="G78" s="126"/>
      <c r="H78" s="33"/>
      <c r="I78" s="70"/>
    </row>
    <row r="79" spans="1:9" ht="15.75" hidden="1" customHeight="1" x14ac:dyDescent="0.25">
      <c r="A79" s="117"/>
      <c r="B79" s="121"/>
      <c r="C79" s="13"/>
      <c r="D79" s="13"/>
      <c r="E79" s="13"/>
      <c r="F79" s="13"/>
      <c r="G79" s="13"/>
      <c r="H79" s="33"/>
      <c r="I79" s="70"/>
    </row>
    <row r="80" spans="1:9" ht="15.75" hidden="1" customHeight="1" x14ac:dyDescent="0.25">
      <c r="A80" s="117"/>
      <c r="B80" s="121"/>
      <c r="C80" s="13"/>
      <c r="D80" s="13"/>
      <c r="E80" s="13"/>
      <c r="F80" s="13"/>
      <c r="G80" s="13"/>
      <c r="H80" s="33"/>
      <c r="I80" s="70"/>
    </row>
    <row r="81" spans="1:9" ht="15.75" hidden="1" customHeight="1" x14ac:dyDescent="0.25">
      <c r="A81" s="117"/>
      <c r="B81" s="121"/>
      <c r="C81" s="13"/>
      <c r="D81" s="13"/>
      <c r="E81" s="13"/>
      <c r="F81" s="13"/>
      <c r="G81" s="13"/>
      <c r="H81" s="33"/>
      <c r="I81" s="70"/>
    </row>
    <row r="82" spans="1:9" ht="15.75" hidden="1" customHeight="1" x14ac:dyDescent="0.25">
      <c r="A82" s="117"/>
      <c r="B82" s="121"/>
      <c r="C82" s="13"/>
      <c r="D82" s="13"/>
      <c r="E82" s="13"/>
      <c r="F82" s="13"/>
      <c r="G82" s="13"/>
      <c r="H82" s="33"/>
      <c r="I82" s="70"/>
    </row>
    <row r="83" spans="1:9" ht="15.75" hidden="1" customHeight="1" x14ac:dyDescent="0.25">
      <c r="A83" s="117"/>
      <c r="B83" s="121"/>
      <c r="C83" s="13"/>
      <c r="D83" s="13"/>
      <c r="E83" s="13"/>
      <c r="F83" s="13"/>
      <c r="G83" s="13"/>
      <c r="H83" s="33"/>
      <c r="I83" s="70"/>
    </row>
    <row r="84" spans="1:9" ht="15.75" hidden="1" customHeight="1" x14ac:dyDescent="0.25">
      <c r="A84" s="117"/>
      <c r="B84" s="121"/>
      <c r="C84" s="13"/>
      <c r="D84" s="13"/>
      <c r="E84" s="13"/>
      <c r="F84" s="13"/>
      <c r="G84" s="13"/>
      <c r="H84" s="33"/>
      <c r="I84" s="70"/>
    </row>
    <row r="85" spans="1:9" ht="15.75" hidden="1" customHeight="1" x14ac:dyDescent="0.25">
      <c r="A85" s="117"/>
      <c r="B85" s="121"/>
      <c r="C85" s="13"/>
      <c r="D85" s="13"/>
      <c r="E85" s="13"/>
      <c r="F85" s="13"/>
      <c r="G85" s="13"/>
      <c r="H85" s="33"/>
      <c r="I85" s="70"/>
    </row>
    <row r="86" spans="1:9" ht="15.75" hidden="1" customHeight="1" x14ac:dyDescent="0.25">
      <c r="A86" s="117"/>
      <c r="B86" s="121"/>
      <c r="C86" s="13"/>
      <c r="D86" s="13"/>
      <c r="E86" s="13"/>
      <c r="F86" s="13"/>
      <c r="G86" s="13"/>
      <c r="H86" s="33"/>
      <c r="I86" s="70"/>
    </row>
    <row r="87" spans="1:9" ht="15.75" hidden="1" customHeight="1" x14ac:dyDescent="0.25">
      <c r="A87" s="117"/>
      <c r="B87" s="121"/>
      <c r="C87" s="13"/>
      <c r="D87" s="13"/>
      <c r="E87" s="13"/>
      <c r="F87" s="13"/>
      <c r="G87" s="13"/>
      <c r="H87" s="33"/>
      <c r="I87" s="70"/>
    </row>
    <row r="88" spans="1:9" ht="15.75" hidden="1" customHeight="1" x14ac:dyDescent="0.25">
      <c r="A88" s="117"/>
      <c r="B88" s="121"/>
      <c r="C88" s="13"/>
      <c r="D88" s="13"/>
      <c r="E88" s="13"/>
      <c r="F88" s="13"/>
      <c r="G88" s="13"/>
      <c r="H88" s="33"/>
      <c r="I88" s="70"/>
    </row>
    <row r="89" spans="1:9" ht="15.75" hidden="1" customHeight="1" x14ac:dyDescent="0.25">
      <c r="A89" s="117"/>
      <c r="B89" s="121"/>
      <c r="C89" s="13"/>
      <c r="D89" s="13"/>
      <c r="E89" s="13"/>
      <c r="F89" s="13"/>
      <c r="G89" s="13"/>
      <c r="H89" s="33"/>
      <c r="I89" s="70"/>
    </row>
    <row r="90" spans="1:9" ht="15.75" hidden="1" customHeight="1" x14ac:dyDescent="0.25">
      <c r="A90" s="117"/>
      <c r="B90" s="121"/>
      <c r="C90" s="13"/>
      <c r="D90" s="13"/>
      <c r="E90" s="13"/>
      <c r="F90" s="13"/>
      <c r="G90" s="13"/>
      <c r="H90" s="33"/>
      <c r="I90" s="70"/>
    </row>
    <row r="91" spans="1:9" ht="15.75" hidden="1" customHeight="1" x14ac:dyDescent="0.25">
      <c r="A91" s="117"/>
      <c r="B91" s="121"/>
      <c r="C91" s="13"/>
      <c r="D91" s="13"/>
      <c r="E91" s="13"/>
      <c r="F91" s="13"/>
      <c r="G91" s="13"/>
      <c r="H91" s="33"/>
      <c r="I91" s="70"/>
    </row>
    <row r="92" spans="1:9" ht="15.75" hidden="1" customHeight="1" x14ac:dyDescent="0.25">
      <c r="A92" s="117"/>
      <c r="B92" s="121"/>
      <c r="C92" s="13"/>
      <c r="D92" s="13"/>
      <c r="E92" s="13"/>
      <c r="F92" s="13"/>
      <c r="G92" s="13"/>
      <c r="H92" s="33"/>
      <c r="I92" s="70"/>
    </row>
    <row r="93" spans="1:9" ht="15.75" hidden="1" customHeight="1" x14ac:dyDescent="0.25">
      <c r="A93" s="117"/>
      <c r="B93" s="121"/>
      <c r="C93" s="13"/>
      <c r="D93" s="13"/>
      <c r="E93" s="13"/>
      <c r="F93" s="13"/>
      <c r="G93" s="13"/>
      <c r="H93" s="33"/>
      <c r="I93" s="70"/>
    </row>
    <row r="94" spans="1:9" ht="22.5" hidden="1" customHeight="1" x14ac:dyDescent="0.25">
      <c r="A94" s="14" t="s">
        <v>34</v>
      </c>
      <c r="B94" s="447" t="s">
        <v>35</v>
      </c>
      <c r="C94" s="447"/>
      <c r="D94" s="447"/>
      <c r="E94" s="447"/>
      <c r="F94" s="447"/>
      <c r="G94" s="447"/>
      <c r="H94" s="14" t="s">
        <v>36</v>
      </c>
      <c r="I94" s="70">
        <f>F104</f>
        <v>72</v>
      </c>
    </row>
    <row r="95" spans="1:9" ht="15.75" hidden="1" customHeight="1" x14ac:dyDescent="0.25">
      <c r="A95" s="117"/>
      <c r="B95" s="121"/>
      <c r="C95" s="13"/>
      <c r="D95" s="13"/>
      <c r="E95" s="13"/>
      <c r="F95" s="13"/>
      <c r="G95" s="13"/>
      <c r="H95" s="33"/>
      <c r="I95" s="70"/>
    </row>
    <row r="96" spans="1:9" ht="15.75" hidden="1" customHeight="1" x14ac:dyDescent="0.25">
      <c r="A96" s="117"/>
      <c r="B96" s="472" t="s">
        <v>37</v>
      </c>
      <c r="C96" s="472"/>
      <c r="D96" s="472"/>
      <c r="E96" s="472"/>
      <c r="F96" s="472"/>
      <c r="G96" s="472"/>
      <c r="H96" s="33"/>
      <c r="I96" s="70"/>
    </row>
    <row r="97" spans="1:9" ht="15.75" hidden="1" customHeight="1" x14ac:dyDescent="0.25">
      <c r="A97" s="117"/>
      <c r="B97" s="13"/>
      <c r="C97" s="13"/>
      <c r="D97" s="128">
        <v>132</v>
      </c>
      <c r="E97" s="129" t="s">
        <v>38</v>
      </c>
      <c r="F97" s="13"/>
      <c r="G97" s="13"/>
      <c r="H97" s="33"/>
      <c r="I97" s="70"/>
    </row>
    <row r="98" spans="1:9" ht="15.75" hidden="1" customHeight="1" x14ac:dyDescent="0.25">
      <c r="A98" s="117"/>
      <c r="B98" s="86"/>
      <c r="C98" s="16"/>
      <c r="D98" s="16"/>
      <c r="E98" s="16"/>
      <c r="F98" s="16"/>
      <c r="G98" s="98"/>
      <c r="H98" s="33"/>
      <c r="I98" s="70"/>
    </row>
    <row r="99" spans="1:9" ht="15.75" hidden="1" customHeight="1" x14ac:dyDescent="0.25">
      <c r="A99" s="117"/>
      <c r="B99" s="524" t="s">
        <v>39</v>
      </c>
      <c r="C99" s="524"/>
      <c r="D99" s="524"/>
      <c r="E99" s="131">
        <v>60</v>
      </c>
      <c r="F99" s="17" t="s">
        <v>38</v>
      </c>
      <c r="G99" s="123"/>
      <c r="H99" s="33"/>
      <c r="I99" s="70"/>
    </row>
    <row r="100" spans="1:9" ht="15.75" hidden="1" customHeight="1" x14ac:dyDescent="0.25">
      <c r="A100" s="117"/>
      <c r="B100" s="456"/>
      <c r="C100" s="456"/>
      <c r="D100" s="456"/>
      <c r="E100" s="456"/>
      <c r="F100" s="456"/>
      <c r="G100" s="456"/>
      <c r="H100" s="33"/>
      <c r="I100" s="70"/>
    </row>
    <row r="101" spans="1:9" ht="15.75" hidden="1" customHeight="1" x14ac:dyDescent="0.25">
      <c r="A101" s="117"/>
      <c r="B101" s="22" t="s">
        <v>40</v>
      </c>
      <c r="C101" s="23"/>
      <c r="D101" s="23"/>
      <c r="E101" s="23"/>
      <c r="F101" s="23"/>
      <c r="G101" s="132"/>
      <c r="H101" s="33"/>
      <c r="I101" s="70"/>
    </row>
    <row r="102" spans="1:9" ht="15.75" hidden="1" customHeight="1" x14ac:dyDescent="0.25">
      <c r="A102" s="117"/>
      <c r="B102" s="124"/>
      <c r="C102" s="7">
        <f>D97</f>
        <v>132</v>
      </c>
      <c r="D102" s="45" t="s">
        <v>41</v>
      </c>
      <c r="E102" s="7">
        <f>E99</f>
        <v>60</v>
      </c>
      <c r="F102" s="45" t="s">
        <v>42</v>
      </c>
      <c r="G102" s="7">
        <f>C102-E102</f>
        <v>72</v>
      </c>
      <c r="H102" s="33"/>
      <c r="I102" s="70"/>
    </row>
    <row r="103" spans="1:9" ht="15.75" hidden="1" customHeight="1" x14ac:dyDescent="0.25">
      <c r="A103" s="117"/>
      <c r="B103" s="124"/>
      <c r="C103" s="125"/>
      <c r="D103" s="125"/>
      <c r="E103" s="125"/>
      <c r="F103" s="125"/>
      <c r="G103" s="126"/>
      <c r="H103" s="33"/>
      <c r="I103" s="70"/>
    </row>
    <row r="104" spans="1:9" ht="15.75" hidden="1" customHeight="1" x14ac:dyDescent="0.25">
      <c r="A104" s="117"/>
      <c r="B104" s="482" t="s">
        <v>43</v>
      </c>
      <c r="C104" s="482"/>
      <c r="D104" s="482"/>
      <c r="E104" s="482"/>
      <c r="F104" s="127">
        <f>G102</f>
        <v>72</v>
      </c>
      <c r="G104" s="23" t="s">
        <v>38</v>
      </c>
      <c r="H104" s="33"/>
      <c r="I104" s="70"/>
    </row>
    <row r="105" spans="1:9" ht="15.75" hidden="1" customHeight="1" x14ac:dyDescent="0.25">
      <c r="A105" s="117"/>
      <c r="B105" s="121"/>
      <c r="C105" s="13"/>
      <c r="D105" s="13"/>
      <c r="E105" s="13"/>
      <c r="F105" s="13"/>
      <c r="G105" s="13"/>
      <c r="H105" s="33"/>
      <c r="I105" s="70"/>
    </row>
    <row r="106" spans="1:9" ht="22.5" hidden="1" customHeight="1" x14ac:dyDescent="0.25">
      <c r="A106" s="14" t="s">
        <v>44</v>
      </c>
      <c r="B106" s="447" t="s">
        <v>45</v>
      </c>
      <c r="C106" s="447"/>
      <c r="D106" s="447"/>
      <c r="E106" s="447"/>
      <c r="F106" s="447"/>
      <c r="G106" s="447"/>
      <c r="H106" s="14" t="s">
        <v>46</v>
      </c>
      <c r="I106" s="70">
        <f>F115</f>
        <v>226.25661699999998</v>
      </c>
    </row>
    <row r="107" spans="1:9" ht="15.75" hidden="1" customHeight="1" x14ac:dyDescent="0.25">
      <c r="A107" s="117"/>
      <c r="B107" s="121"/>
      <c r="C107" s="13"/>
      <c r="D107" s="13"/>
      <c r="E107" s="13"/>
      <c r="F107" s="13"/>
      <c r="G107" s="13"/>
      <c r="H107" s="33"/>
      <c r="I107" s="70"/>
    </row>
    <row r="108" spans="1:9" ht="15.75" hidden="1" customHeight="1" x14ac:dyDescent="0.25">
      <c r="A108" s="117"/>
      <c r="B108" s="450" t="s">
        <v>22</v>
      </c>
      <c r="C108" s="450"/>
      <c r="D108" s="450"/>
      <c r="E108" s="450"/>
      <c r="F108" s="450"/>
      <c r="G108" s="450"/>
      <c r="H108" s="33"/>
      <c r="I108" s="70"/>
    </row>
    <row r="109" spans="1:9" ht="15.75" hidden="1" customHeight="1" x14ac:dyDescent="0.25">
      <c r="A109" s="117"/>
      <c r="B109" s="121"/>
      <c r="C109" s="13"/>
      <c r="D109" s="13"/>
      <c r="E109" s="13"/>
      <c r="F109" s="13"/>
      <c r="G109" s="13"/>
      <c r="H109" s="33"/>
      <c r="I109" s="70"/>
    </row>
    <row r="110" spans="1:9" ht="15.75" hidden="1" customHeight="1" x14ac:dyDescent="0.25">
      <c r="A110" s="117"/>
      <c r="B110" s="12" t="s">
        <v>23</v>
      </c>
      <c r="C110" s="40" t="s">
        <v>24</v>
      </c>
      <c r="D110" s="40" t="s">
        <v>25</v>
      </c>
      <c r="E110" s="12" t="s">
        <v>26</v>
      </c>
      <c r="F110" s="52" t="s">
        <v>47</v>
      </c>
      <c r="G110" s="40" t="s">
        <v>48</v>
      </c>
      <c r="H110" s="33"/>
      <c r="I110" s="70"/>
    </row>
    <row r="111" spans="1:9" ht="15.75" hidden="1" customHeight="1" x14ac:dyDescent="0.25">
      <c r="A111" s="117"/>
      <c r="B111" s="24" t="s">
        <v>27</v>
      </c>
      <c r="C111" s="25" t="s">
        <v>28</v>
      </c>
      <c r="D111" s="25" t="s">
        <v>29</v>
      </c>
      <c r="E111" s="26">
        <v>1819.79</v>
      </c>
      <c r="F111" s="133">
        <v>9.2299999999999993E-2</v>
      </c>
      <c r="G111" s="26">
        <f>E111*F111</f>
        <v>167.96661699999999</v>
      </c>
      <c r="H111" s="33"/>
      <c r="I111" s="70"/>
    </row>
    <row r="112" spans="1:9" ht="15.75" hidden="1" customHeight="1" x14ac:dyDescent="0.25">
      <c r="A112" s="117"/>
      <c r="B112" s="25" t="s">
        <v>30</v>
      </c>
      <c r="C112" s="25" t="s">
        <v>31</v>
      </c>
      <c r="D112" s="25" t="s">
        <v>32</v>
      </c>
      <c r="E112" s="26">
        <v>631.45000000000005</v>
      </c>
      <c r="F112" s="133">
        <v>9.2299999999999993E-2</v>
      </c>
      <c r="G112" s="26">
        <v>58.29</v>
      </c>
      <c r="H112" s="33"/>
      <c r="I112" s="70"/>
    </row>
    <row r="113" spans="1:9" ht="15.75" hidden="1" customHeight="1" x14ac:dyDescent="0.25">
      <c r="A113" s="117"/>
      <c r="B113" s="124"/>
      <c r="C113" s="128"/>
      <c r="D113" s="45"/>
      <c r="E113" s="7"/>
      <c r="F113" s="45"/>
      <c r="G113" s="7"/>
      <c r="H113" s="33"/>
      <c r="I113" s="70"/>
    </row>
    <row r="114" spans="1:9" ht="15.75" hidden="1" customHeight="1" x14ac:dyDescent="0.25">
      <c r="A114" s="117"/>
      <c r="B114" s="124"/>
      <c r="C114" s="125"/>
      <c r="D114" s="125"/>
      <c r="E114" s="125"/>
      <c r="F114" s="125"/>
      <c r="G114" s="126"/>
      <c r="H114" s="33"/>
      <c r="I114" s="70"/>
    </row>
    <row r="115" spans="1:9" ht="15.75" hidden="1" customHeight="1" x14ac:dyDescent="0.25">
      <c r="A115" s="117"/>
      <c r="B115" s="482" t="s">
        <v>49</v>
      </c>
      <c r="C115" s="482"/>
      <c r="D115" s="482"/>
      <c r="E115" s="482"/>
      <c r="F115" s="127">
        <f>G111+G112</f>
        <v>226.25661699999998</v>
      </c>
      <c r="G115" s="23" t="s">
        <v>46</v>
      </c>
      <c r="H115" s="33"/>
      <c r="I115" s="70"/>
    </row>
    <row r="116" spans="1:9" ht="15.75" hidden="1" customHeight="1" x14ac:dyDescent="0.25">
      <c r="A116" s="117"/>
      <c r="B116" s="121"/>
      <c r="C116" s="13"/>
      <c r="D116" s="13"/>
      <c r="E116" s="13"/>
      <c r="F116" s="13"/>
      <c r="G116" s="13"/>
      <c r="H116" s="33"/>
      <c r="I116" s="70"/>
    </row>
    <row r="117" spans="1:9" ht="15.75" hidden="1" customHeight="1" x14ac:dyDescent="0.25">
      <c r="A117" s="117"/>
      <c r="B117" s="121"/>
      <c r="C117" s="13"/>
      <c r="D117" s="13"/>
      <c r="E117" s="13"/>
      <c r="F117" s="13"/>
      <c r="G117" s="13"/>
      <c r="H117" s="33"/>
      <c r="I117" s="70"/>
    </row>
    <row r="118" spans="1:9" ht="15.75" hidden="1" customHeight="1" x14ac:dyDescent="0.25">
      <c r="A118" s="117"/>
      <c r="B118" s="121"/>
      <c r="C118" s="13"/>
      <c r="D118" s="13"/>
      <c r="E118" s="13"/>
      <c r="F118" s="13"/>
      <c r="G118" s="13"/>
      <c r="H118" s="33"/>
      <c r="I118" s="70"/>
    </row>
    <row r="119" spans="1:9" ht="15.75" hidden="1" customHeight="1" x14ac:dyDescent="0.25">
      <c r="A119" s="117"/>
      <c r="B119" s="121"/>
      <c r="C119" s="13"/>
      <c r="D119" s="13"/>
      <c r="E119" s="13"/>
      <c r="F119" s="13"/>
      <c r="G119" s="13"/>
      <c r="H119" s="33"/>
      <c r="I119" s="70"/>
    </row>
    <row r="120" spans="1:9" ht="15.75" hidden="1" customHeight="1" x14ac:dyDescent="0.25">
      <c r="A120" s="117"/>
      <c r="B120" s="121"/>
      <c r="C120" s="13"/>
      <c r="D120" s="13"/>
      <c r="E120" s="13"/>
      <c r="F120" s="13"/>
      <c r="G120" s="13"/>
      <c r="H120" s="33"/>
      <c r="I120" s="70"/>
    </row>
    <row r="121" spans="1:9" ht="15.75" hidden="1" customHeight="1" x14ac:dyDescent="0.25">
      <c r="A121" s="117"/>
      <c r="B121" s="121"/>
      <c r="C121" s="13"/>
      <c r="D121" s="13"/>
      <c r="E121" s="13"/>
      <c r="F121" s="13"/>
      <c r="G121" s="13"/>
      <c r="H121" s="33"/>
      <c r="I121" s="70"/>
    </row>
    <row r="122" spans="1:9" ht="15.75" hidden="1" customHeight="1" x14ac:dyDescent="0.25">
      <c r="A122" s="117"/>
      <c r="B122" s="121"/>
      <c r="C122" s="13"/>
      <c r="D122" s="13"/>
      <c r="E122" s="13"/>
      <c r="F122" s="13"/>
      <c r="G122" s="13"/>
      <c r="H122" s="33"/>
      <c r="I122" s="70"/>
    </row>
    <row r="123" spans="1:9" ht="15.75" hidden="1" customHeight="1" x14ac:dyDescent="0.25">
      <c r="A123" s="117"/>
      <c r="B123" s="121"/>
      <c r="C123" s="13"/>
      <c r="D123" s="13"/>
      <c r="E123" s="13"/>
      <c r="F123" s="13"/>
      <c r="G123" s="13"/>
      <c r="H123" s="33"/>
      <c r="I123" s="70"/>
    </row>
    <row r="124" spans="1:9" ht="15.75" hidden="1" customHeight="1" x14ac:dyDescent="0.25">
      <c r="A124" s="117"/>
      <c r="B124" s="121"/>
      <c r="C124" s="13"/>
      <c r="D124" s="13"/>
      <c r="E124" s="13"/>
      <c r="F124" s="13"/>
      <c r="G124" s="13"/>
      <c r="H124" s="33"/>
      <c r="I124" s="70"/>
    </row>
    <row r="125" spans="1:9" ht="15.75" hidden="1" customHeight="1" x14ac:dyDescent="0.25">
      <c r="A125" s="117"/>
      <c r="B125" s="121"/>
      <c r="C125" s="13"/>
      <c r="D125" s="13"/>
      <c r="E125" s="13"/>
      <c r="F125" s="13"/>
      <c r="G125" s="13"/>
      <c r="H125" s="33"/>
      <c r="I125" s="70"/>
    </row>
    <row r="126" spans="1:9" ht="15.75" hidden="1" customHeight="1" x14ac:dyDescent="0.25">
      <c r="A126" s="117"/>
      <c r="B126" s="121"/>
      <c r="C126" s="13"/>
      <c r="D126" s="13"/>
      <c r="E126" s="13"/>
      <c r="F126" s="13"/>
      <c r="G126" s="13"/>
      <c r="H126" s="33"/>
      <c r="I126" s="70"/>
    </row>
    <row r="127" spans="1:9" ht="15.75" hidden="1" customHeight="1" x14ac:dyDescent="0.25">
      <c r="A127" s="117"/>
      <c r="B127" s="121"/>
      <c r="C127" s="13"/>
      <c r="D127" s="13"/>
      <c r="E127" s="13"/>
      <c r="F127" s="13"/>
      <c r="G127" s="13"/>
      <c r="H127" s="33"/>
      <c r="I127" s="70"/>
    </row>
    <row r="128" spans="1:9" ht="15.75" hidden="1" customHeight="1" x14ac:dyDescent="0.25">
      <c r="A128" s="117"/>
      <c r="B128" s="121"/>
      <c r="C128" s="13"/>
      <c r="D128" s="13"/>
      <c r="E128" s="13"/>
      <c r="F128" s="13"/>
      <c r="G128" s="13"/>
      <c r="H128" s="33"/>
      <c r="I128" s="70"/>
    </row>
    <row r="129" spans="1:9" ht="15.75" hidden="1" customHeight="1" x14ac:dyDescent="0.25">
      <c r="A129" s="117"/>
      <c r="B129" s="121"/>
      <c r="C129" s="13"/>
      <c r="D129" s="13"/>
      <c r="E129" s="13"/>
      <c r="F129" s="13"/>
      <c r="G129" s="13"/>
      <c r="H129" s="33"/>
      <c r="I129" s="70"/>
    </row>
    <row r="130" spans="1:9" ht="15.75" hidden="1" customHeight="1" x14ac:dyDescent="0.25">
      <c r="A130" s="117"/>
      <c r="B130" s="121"/>
      <c r="C130" s="13"/>
      <c r="D130" s="13"/>
      <c r="E130" s="13"/>
      <c r="F130" s="13"/>
      <c r="G130" s="13"/>
      <c r="H130" s="33"/>
      <c r="I130" s="70"/>
    </row>
    <row r="131" spans="1:9" ht="15.75" hidden="1" customHeight="1" x14ac:dyDescent="0.25">
      <c r="A131" s="117"/>
      <c r="B131" s="121"/>
      <c r="C131" s="13"/>
      <c r="D131" s="13"/>
      <c r="E131" s="13"/>
      <c r="F131" s="13"/>
      <c r="G131" s="13"/>
      <c r="H131" s="33"/>
      <c r="I131" s="70"/>
    </row>
    <row r="132" spans="1:9" ht="15.75" hidden="1" customHeight="1" x14ac:dyDescent="0.25">
      <c r="A132" s="117"/>
      <c r="B132" s="121"/>
      <c r="C132" s="13"/>
      <c r="D132" s="13"/>
      <c r="E132" s="13"/>
      <c r="F132" s="13"/>
      <c r="G132" s="13"/>
      <c r="H132" s="33"/>
      <c r="I132" s="70"/>
    </row>
    <row r="133" spans="1:9" ht="15.75" hidden="1" customHeight="1" x14ac:dyDescent="0.25">
      <c r="A133" s="117"/>
      <c r="B133" s="121"/>
      <c r="C133" s="13"/>
      <c r="D133" s="13"/>
      <c r="E133" s="13"/>
      <c r="F133" s="13"/>
      <c r="G133" s="13"/>
      <c r="H133" s="33"/>
      <c r="I133" s="70"/>
    </row>
    <row r="134" spans="1:9" ht="15.75" hidden="1" customHeight="1" x14ac:dyDescent="0.25">
      <c r="A134" s="117"/>
      <c r="B134" s="121"/>
      <c r="C134" s="13"/>
      <c r="D134" s="13"/>
      <c r="E134" s="13"/>
      <c r="F134" s="13"/>
      <c r="G134" s="13"/>
      <c r="H134" s="33"/>
      <c r="I134" s="70"/>
    </row>
    <row r="135" spans="1:9" ht="15.75" hidden="1" customHeight="1" x14ac:dyDescent="0.25">
      <c r="A135" s="117"/>
      <c r="B135" s="121"/>
      <c r="C135" s="13"/>
      <c r="D135" s="13"/>
      <c r="E135" s="13"/>
      <c r="F135" s="13"/>
      <c r="G135" s="13"/>
      <c r="H135" s="33"/>
      <c r="I135" s="70"/>
    </row>
    <row r="136" spans="1:9" ht="15.75" hidden="1" customHeight="1" x14ac:dyDescent="0.25">
      <c r="A136" s="117"/>
      <c r="B136" s="121"/>
      <c r="C136" s="13"/>
      <c r="D136" s="13"/>
      <c r="E136" s="13"/>
      <c r="F136" s="13"/>
      <c r="G136" s="13"/>
      <c r="H136" s="33"/>
      <c r="I136" s="70"/>
    </row>
    <row r="137" spans="1:9" ht="15.75" hidden="1" customHeight="1" x14ac:dyDescent="0.25">
      <c r="A137" s="117"/>
      <c r="B137" s="121"/>
      <c r="C137" s="13"/>
      <c r="D137" s="13"/>
      <c r="E137" s="13"/>
      <c r="F137" s="13"/>
      <c r="G137" s="13"/>
      <c r="H137" s="33"/>
      <c r="I137" s="70"/>
    </row>
    <row r="138" spans="1:9" ht="15.75" hidden="1" customHeight="1" x14ac:dyDescent="0.25">
      <c r="A138" s="117"/>
      <c r="B138" s="121"/>
      <c r="C138" s="13"/>
      <c r="D138" s="13"/>
      <c r="E138" s="13"/>
      <c r="F138" s="13"/>
      <c r="G138" s="13"/>
      <c r="H138" s="33"/>
      <c r="I138" s="70"/>
    </row>
    <row r="139" spans="1:9" ht="15.75" hidden="1" customHeight="1" x14ac:dyDescent="0.25">
      <c r="A139" s="117"/>
      <c r="B139" s="121"/>
      <c r="C139" s="13"/>
      <c r="D139" s="13"/>
      <c r="E139" s="13"/>
      <c r="F139" s="13"/>
      <c r="G139" s="13"/>
      <c r="H139" s="33"/>
      <c r="I139" s="70"/>
    </row>
    <row r="140" spans="1:9" ht="15.75" hidden="1" customHeight="1" x14ac:dyDescent="0.25">
      <c r="A140" s="117"/>
      <c r="B140" s="121"/>
      <c r="C140" s="13"/>
      <c r="D140" s="13"/>
      <c r="E140" s="13"/>
      <c r="F140" s="13"/>
      <c r="G140" s="13"/>
      <c r="H140" s="33"/>
      <c r="I140" s="70"/>
    </row>
    <row r="141" spans="1:9" ht="15.75" hidden="1" customHeight="1" x14ac:dyDescent="0.25">
      <c r="A141" s="117"/>
      <c r="B141" s="121"/>
      <c r="C141" s="13"/>
      <c r="D141" s="13"/>
      <c r="E141" s="13"/>
      <c r="F141" s="13"/>
      <c r="G141" s="13"/>
      <c r="H141" s="33"/>
      <c r="I141" s="70"/>
    </row>
    <row r="142" spans="1:9" ht="15.75" hidden="1" customHeight="1" x14ac:dyDescent="0.25">
      <c r="A142" s="117"/>
      <c r="B142" s="121"/>
      <c r="C142" s="13"/>
      <c r="D142" s="13"/>
      <c r="E142" s="13"/>
      <c r="F142" s="13"/>
      <c r="G142" s="13"/>
      <c r="H142" s="33"/>
      <c r="I142" s="70"/>
    </row>
    <row r="143" spans="1:9" ht="15.75" hidden="1" customHeight="1" x14ac:dyDescent="0.25">
      <c r="A143" s="117"/>
      <c r="B143" s="121"/>
      <c r="C143" s="13"/>
      <c r="D143" s="13"/>
      <c r="E143" s="13"/>
      <c r="F143" s="13"/>
      <c r="G143" s="13"/>
      <c r="H143" s="33"/>
      <c r="I143" s="70"/>
    </row>
    <row r="144" spans="1:9" ht="15.75" hidden="1" customHeight="1" x14ac:dyDescent="0.25">
      <c r="A144" s="117"/>
      <c r="B144" s="121"/>
      <c r="C144" s="13"/>
      <c r="D144" s="13"/>
      <c r="E144" s="13"/>
      <c r="F144" s="13"/>
      <c r="G144" s="13"/>
      <c r="H144" s="33"/>
      <c r="I144" s="70"/>
    </row>
    <row r="145" spans="1:9" ht="22.5" hidden="1" customHeight="1" x14ac:dyDescent="0.25">
      <c r="A145" s="14" t="s">
        <v>50</v>
      </c>
      <c r="B145" s="447" t="s">
        <v>51</v>
      </c>
      <c r="C145" s="447"/>
      <c r="D145" s="447"/>
      <c r="E145" s="447"/>
      <c r="F145" s="447"/>
      <c r="G145" s="447"/>
      <c r="H145" s="14" t="s">
        <v>52</v>
      </c>
      <c r="I145" s="70">
        <f>F154</f>
        <v>226.25661699999998</v>
      </c>
    </row>
    <row r="146" spans="1:9" ht="15.75" hidden="1" customHeight="1" x14ac:dyDescent="0.25">
      <c r="A146" s="117"/>
      <c r="B146" s="121"/>
      <c r="C146" s="13"/>
      <c r="D146" s="13"/>
      <c r="E146" s="13"/>
      <c r="F146" s="13"/>
      <c r="G146" s="13"/>
      <c r="H146" s="33"/>
      <c r="I146" s="70"/>
    </row>
    <row r="147" spans="1:9" ht="15.75" hidden="1" customHeight="1" x14ac:dyDescent="0.25">
      <c r="A147" s="117"/>
      <c r="B147" s="450" t="s">
        <v>22</v>
      </c>
      <c r="C147" s="450"/>
      <c r="D147" s="450"/>
      <c r="E147" s="450"/>
      <c r="F147" s="450"/>
      <c r="G147" s="450"/>
      <c r="H147" s="33"/>
      <c r="I147" s="70"/>
    </row>
    <row r="148" spans="1:9" ht="15.75" hidden="1" customHeight="1" x14ac:dyDescent="0.25">
      <c r="A148" s="117"/>
      <c r="B148" s="121"/>
      <c r="C148" s="13"/>
      <c r="D148" s="13"/>
      <c r="E148" s="13"/>
      <c r="F148" s="13"/>
      <c r="G148" s="13"/>
      <c r="H148" s="33"/>
      <c r="I148" s="70"/>
    </row>
    <row r="149" spans="1:9" ht="15.75" hidden="1" customHeight="1" x14ac:dyDescent="0.25">
      <c r="A149" s="117"/>
      <c r="B149" s="12" t="s">
        <v>23</v>
      </c>
      <c r="C149" s="40" t="s">
        <v>24</v>
      </c>
      <c r="D149" s="40" t="s">
        <v>25</v>
      </c>
      <c r="E149" s="12" t="s">
        <v>26</v>
      </c>
      <c r="F149" s="52" t="s">
        <v>47</v>
      </c>
      <c r="G149" s="40" t="s">
        <v>48</v>
      </c>
      <c r="H149" s="33"/>
      <c r="I149" s="70"/>
    </row>
    <row r="150" spans="1:9" ht="15.75" hidden="1" customHeight="1" x14ac:dyDescent="0.25">
      <c r="A150" s="117"/>
      <c r="B150" s="24" t="s">
        <v>27</v>
      </c>
      <c r="C150" s="25" t="s">
        <v>28</v>
      </c>
      <c r="D150" s="25" t="s">
        <v>29</v>
      </c>
      <c r="E150" s="26">
        <v>1819.79</v>
      </c>
      <c r="F150" s="133">
        <v>9.2299999999999993E-2</v>
      </c>
      <c r="G150" s="26">
        <f>E150*F150</f>
        <v>167.96661699999999</v>
      </c>
      <c r="H150" s="33"/>
      <c r="I150" s="70"/>
    </row>
    <row r="151" spans="1:9" ht="15.75" hidden="1" customHeight="1" x14ac:dyDescent="0.25">
      <c r="A151" s="117"/>
      <c r="B151" s="25" t="s">
        <v>30</v>
      </c>
      <c r="C151" s="25" t="s">
        <v>31</v>
      </c>
      <c r="D151" s="25" t="s">
        <v>32</v>
      </c>
      <c r="E151" s="26">
        <v>631.45000000000005</v>
      </c>
      <c r="F151" s="133">
        <v>9.2299999999999993E-2</v>
      </c>
      <c r="G151" s="26">
        <v>58.29</v>
      </c>
      <c r="H151" s="33"/>
      <c r="I151" s="70"/>
    </row>
    <row r="152" spans="1:9" ht="15.75" hidden="1" customHeight="1" x14ac:dyDescent="0.25">
      <c r="A152" s="117"/>
      <c r="B152" s="124"/>
      <c r="C152" s="7"/>
      <c r="D152" s="45"/>
      <c r="E152" s="7"/>
      <c r="F152" s="45"/>
      <c r="G152" s="7"/>
      <c r="H152" s="33"/>
      <c r="I152" s="70"/>
    </row>
    <row r="153" spans="1:9" ht="15.75" hidden="1" customHeight="1" x14ac:dyDescent="0.25">
      <c r="A153" s="117"/>
      <c r="B153" s="124"/>
      <c r="C153" s="125"/>
      <c r="D153" s="125"/>
      <c r="E153" s="125"/>
      <c r="F153" s="125"/>
      <c r="G153" s="126"/>
      <c r="H153" s="33"/>
      <c r="I153" s="70"/>
    </row>
    <row r="154" spans="1:9" ht="15.75" hidden="1" customHeight="1" x14ac:dyDescent="0.25">
      <c r="A154" s="117"/>
      <c r="B154" s="482" t="s">
        <v>53</v>
      </c>
      <c r="C154" s="482"/>
      <c r="D154" s="482"/>
      <c r="E154" s="482"/>
      <c r="F154" s="127">
        <f>G150+G151</f>
        <v>226.25661699999998</v>
      </c>
      <c r="G154" s="23" t="s">
        <v>46</v>
      </c>
      <c r="H154" s="33"/>
      <c r="I154" s="70"/>
    </row>
    <row r="155" spans="1:9" ht="15.75" hidden="1" customHeight="1" x14ac:dyDescent="0.25">
      <c r="A155" s="117"/>
      <c r="B155" s="121"/>
      <c r="C155" s="13"/>
      <c r="D155" s="13"/>
      <c r="E155" s="13"/>
      <c r="F155" s="13"/>
      <c r="G155" s="13"/>
      <c r="H155" s="33"/>
      <c r="I155" s="70"/>
    </row>
    <row r="156" spans="1:9" ht="15.75" hidden="1" customHeight="1" x14ac:dyDescent="0.25">
      <c r="A156" s="117"/>
      <c r="B156" s="121"/>
      <c r="C156" s="13"/>
      <c r="D156" s="13"/>
      <c r="E156" s="13"/>
      <c r="F156" s="13"/>
      <c r="G156" s="13"/>
      <c r="H156" s="33"/>
      <c r="I156" s="70"/>
    </row>
    <row r="157" spans="1:9" ht="15.75" hidden="1" customHeight="1" x14ac:dyDescent="0.25">
      <c r="A157" s="117"/>
      <c r="B157" s="121"/>
      <c r="C157" s="13"/>
      <c r="D157" s="13"/>
      <c r="E157" s="13"/>
      <c r="F157" s="13"/>
      <c r="G157" s="13"/>
      <c r="H157" s="33"/>
      <c r="I157" s="70"/>
    </row>
    <row r="158" spans="1:9" ht="15.75" hidden="1" customHeight="1" x14ac:dyDescent="0.25">
      <c r="A158" s="117"/>
      <c r="B158" s="121"/>
      <c r="C158" s="13"/>
      <c r="D158" s="13"/>
      <c r="E158" s="13"/>
      <c r="F158" s="13"/>
      <c r="G158" s="13"/>
      <c r="H158" s="33"/>
      <c r="I158" s="70"/>
    </row>
    <row r="159" spans="1:9" ht="15.75" hidden="1" customHeight="1" x14ac:dyDescent="0.25">
      <c r="A159" s="117"/>
      <c r="B159" s="121"/>
      <c r="C159" s="13"/>
      <c r="D159" s="13"/>
      <c r="E159" s="13"/>
      <c r="F159" s="13"/>
      <c r="G159" s="13"/>
      <c r="H159" s="33"/>
      <c r="I159" s="70"/>
    </row>
    <row r="160" spans="1:9" ht="15.75" hidden="1" customHeight="1" x14ac:dyDescent="0.25">
      <c r="A160" s="117"/>
      <c r="B160" s="121"/>
      <c r="C160" s="13"/>
      <c r="D160" s="13"/>
      <c r="E160" s="13"/>
      <c r="F160" s="13"/>
      <c r="G160" s="13"/>
      <c r="H160" s="33"/>
      <c r="I160" s="70"/>
    </row>
    <row r="161" spans="1:9" ht="15.75" hidden="1" customHeight="1" x14ac:dyDescent="0.25">
      <c r="A161" s="117"/>
      <c r="B161" s="121"/>
      <c r="C161" s="13"/>
      <c r="D161" s="13"/>
      <c r="E161" s="13"/>
      <c r="F161" s="13"/>
      <c r="G161" s="13"/>
      <c r="H161" s="33"/>
      <c r="I161" s="70"/>
    </row>
    <row r="162" spans="1:9" ht="15.75" hidden="1" customHeight="1" x14ac:dyDescent="0.25">
      <c r="A162" s="117"/>
      <c r="B162" s="121"/>
      <c r="C162" s="13"/>
      <c r="D162" s="13"/>
      <c r="E162" s="13"/>
      <c r="F162" s="13"/>
      <c r="G162" s="13"/>
      <c r="H162" s="33"/>
      <c r="I162" s="70"/>
    </row>
    <row r="163" spans="1:9" ht="15.75" hidden="1" customHeight="1" x14ac:dyDescent="0.25">
      <c r="A163" s="117"/>
      <c r="B163" s="121"/>
      <c r="C163" s="13"/>
      <c r="D163" s="13"/>
      <c r="E163" s="13"/>
      <c r="F163" s="13"/>
      <c r="G163" s="13"/>
      <c r="H163" s="33"/>
      <c r="I163" s="70"/>
    </row>
    <row r="164" spans="1:9" ht="15.75" hidden="1" customHeight="1" x14ac:dyDescent="0.25">
      <c r="A164" s="117"/>
      <c r="B164" s="121"/>
      <c r="C164" s="13"/>
      <c r="D164" s="13"/>
      <c r="E164" s="13"/>
      <c r="F164" s="13"/>
      <c r="G164" s="13"/>
      <c r="H164" s="33"/>
      <c r="I164" s="70"/>
    </row>
    <row r="165" spans="1:9" ht="15.75" hidden="1" customHeight="1" x14ac:dyDescent="0.25">
      <c r="A165" s="117"/>
      <c r="B165" s="121"/>
      <c r="C165" s="13"/>
      <c r="D165" s="13"/>
      <c r="E165" s="13"/>
      <c r="F165" s="13"/>
      <c r="G165" s="13"/>
      <c r="H165" s="33"/>
      <c r="I165" s="70"/>
    </row>
    <row r="166" spans="1:9" ht="15.75" hidden="1" customHeight="1" x14ac:dyDescent="0.25">
      <c r="A166" s="117"/>
      <c r="B166" s="121"/>
      <c r="C166" s="13"/>
      <c r="D166" s="13"/>
      <c r="E166" s="13"/>
      <c r="F166" s="13"/>
      <c r="G166" s="13"/>
      <c r="H166" s="33"/>
      <c r="I166" s="70"/>
    </row>
    <row r="167" spans="1:9" ht="15.75" hidden="1" customHeight="1" x14ac:dyDescent="0.25">
      <c r="A167" s="117"/>
      <c r="B167" s="121"/>
      <c r="C167" s="13"/>
      <c r="D167" s="13"/>
      <c r="E167" s="13"/>
      <c r="F167" s="13"/>
      <c r="G167" s="13"/>
      <c r="H167" s="33"/>
      <c r="I167" s="70"/>
    </row>
    <row r="168" spans="1:9" ht="15.75" hidden="1" customHeight="1" x14ac:dyDescent="0.25">
      <c r="A168" s="117"/>
      <c r="B168" s="121"/>
      <c r="C168" s="13"/>
      <c r="D168" s="13"/>
      <c r="E168" s="13"/>
      <c r="F168" s="13"/>
      <c r="G168" s="13"/>
      <c r="H168" s="33"/>
      <c r="I168" s="70"/>
    </row>
    <row r="169" spans="1:9" ht="21.75" hidden="1" customHeight="1" x14ac:dyDescent="0.25">
      <c r="A169" s="134" t="s">
        <v>54</v>
      </c>
      <c r="B169" s="450" t="s">
        <v>55</v>
      </c>
      <c r="C169" s="450"/>
      <c r="D169" s="450"/>
      <c r="E169" s="450"/>
      <c r="F169" s="450"/>
      <c r="G169" s="450"/>
      <c r="H169" s="134" t="s">
        <v>52</v>
      </c>
      <c r="I169" s="135">
        <f>E175</f>
        <v>-37744</v>
      </c>
    </row>
    <row r="170" spans="1:9" ht="15.75" hidden="1" customHeight="1" x14ac:dyDescent="0.25">
      <c r="A170" s="117"/>
      <c r="B170" s="121"/>
      <c r="C170" s="13"/>
      <c r="D170" s="13"/>
      <c r="E170" s="13"/>
      <c r="F170" s="13"/>
      <c r="G170" s="13"/>
      <c r="H170" s="33"/>
      <c r="I170" s="70"/>
    </row>
    <row r="171" spans="1:9" ht="15.75" hidden="1" customHeight="1" x14ac:dyDescent="0.25">
      <c r="A171" s="117"/>
      <c r="B171" s="121" t="s">
        <v>56</v>
      </c>
      <c r="C171" s="13"/>
      <c r="D171" s="13"/>
      <c r="E171" s="13"/>
      <c r="F171" s="13"/>
      <c r="G171" s="13"/>
      <c r="H171" s="33"/>
      <c r="I171" s="70"/>
    </row>
    <row r="172" spans="1:9" ht="15.75" hidden="1" customHeight="1" x14ac:dyDescent="0.25">
      <c r="A172" s="117"/>
      <c r="B172" s="121"/>
      <c r="C172" s="13"/>
      <c r="D172" s="13"/>
      <c r="E172" s="13"/>
      <c r="F172" s="13"/>
      <c r="G172" s="13"/>
      <c r="H172" s="33"/>
      <c r="I172" s="70"/>
    </row>
    <row r="173" spans="1:9" ht="15.75" hidden="1" customHeight="1" x14ac:dyDescent="0.25">
      <c r="A173" s="117"/>
      <c r="B173" s="470" t="s">
        <v>57</v>
      </c>
      <c r="C173" s="470"/>
      <c r="D173" s="470"/>
      <c r="E173" s="136">
        <v>37744</v>
      </c>
      <c r="F173" s="137" t="s">
        <v>52</v>
      </c>
      <c r="G173" s="13"/>
      <c r="H173" s="33"/>
      <c r="I173" s="70"/>
    </row>
    <row r="174" spans="1:9" ht="15.75" hidden="1" customHeight="1" x14ac:dyDescent="0.25">
      <c r="A174" s="117"/>
      <c r="B174" s="138"/>
      <c r="C174" s="136"/>
      <c r="D174" s="137"/>
      <c r="E174" s="13"/>
      <c r="F174" s="13"/>
      <c r="G174" s="13"/>
      <c r="H174" s="33"/>
      <c r="I174" s="70"/>
    </row>
    <row r="175" spans="1:9" ht="15.75" hidden="1" customHeight="1" x14ac:dyDescent="0.25">
      <c r="A175" s="117"/>
      <c r="B175" s="139" t="s">
        <v>58</v>
      </c>
      <c r="C175" s="140"/>
      <c r="D175" s="141"/>
      <c r="E175" s="141">
        <f>-E173</f>
        <v>-37744</v>
      </c>
      <c r="F175" s="140" t="s">
        <v>52</v>
      </c>
      <c r="G175" s="13"/>
      <c r="H175" s="33"/>
      <c r="I175" s="70"/>
    </row>
    <row r="176" spans="1:9" ht="15.75" hidden="1" customHeight="1" x14ac:dyDescent="0.25">
      <c r="A176" s="117"/>
      <c r="B176" s="121"/>
      <c r="C176" s="13"/>
      <c r="D176" s="13"/>
      <c r="E176" s="13"/>
      <c r="F176" s="13"/>
      <c r="G176" s="13"/>
      <c r="H176" s="33"/>
      <c r="I176" s="70"/>
    </row>
    <row r="177" spans="1:9" ht="22.5" hidden="1" customHeight="1" x14ac:dyDescent="0.25">
      <c r="A177" s="14" t="s">
        <v>59</v>
      </c>
      <c r="B177" s="447" t="s">
        <v>60</v>
      </c>
      <c r="C177" s="447"/>
      <c r="D177" s="447"/>
      <c r="E177" s="447"/>
      <c r="F177" s="447"/>
      <c r="G177" s="447"/>
      <c r="H177" s="14" t="s">
        <v>46</v>
      </c>
      <c r="I177" s="70">
        <f>F186</f>
        <v>226.25661699999998</v>
      </c>
    </row>
    <row r="178" spans="1:9" ht="15.75" hidden="1" customHeight="1" x14ac:dyDescent="0.25">
      <c r="A178" s="117"/>
      <c r="B178" s="121"/>
      <c r="C178" s="13"/>
      <c r="D178" s="13"/>
      <c r="E178" s="13"/>
      <c r="F178" s="13"/>
      <c r="G178" s="13"/>
      <c r="H178" s="33"/>
      <c r="I178" s="70"/>
    </row>
    <row r="179" spans="1:9" ht="15.75" hidden="1" customHeight="1" x14ac:dyDescent="0.25">
      <c r="A179" s="117"/>
      <c r="B179" s="450" t="s">
        <v>22</v>
      </c>
      <c r="C179" s="450"/>
      <c r="D179" s="450"/>
      <c r="E179" s="450"/>
      <c r="F179" s="450"/>
      <c r="G179" s="450"/>
      <c r="H179" s="33"/>
      <c r="I179" s="70"/>
    </row>
    <row r="180" spans="1:9" ht="15.75" hidden="1" customHeight="1" x14ac:dyDescent="0.25">
      <c r="A180" s="117"/>
      <c r="B180" s="121"/>
      <c r="C180" s="13"/>
      <c r="D180" s="13"/>
      <c r="E180" s="13"/>
      <c r="F180" s="13"/>
      <c r="G180" s="13"/>
      <c r="H180" s="33"/>
      <c r="I180" s="70"/>
    </row>
    <row r="181" spans="1:9" ht="15.75" hidden="1" customHeight="1" x14ac:dyDescent="0.25">
      <c r="A181" s="117"/>
      <c r="B181" s="12" t="s">
        <v>23</v>
      </c>
      <c r="C181" s="40" t="s">
        <v>24</v>
      </c>
      <c r="D181" s="40" t="s">
        <v>25</v>
      </c>
      <c r="E181" s="12" t="s">
        <v>26</v>
      </c>
      <c r="F181" s="52" t="s">
        <v>47</v>
      </c>
      <c r="G181" s="40" t="s">
        <v>48</v>
      </c>
      <c r="H181" s="33"/>
      <c r="I181" s="70"/>
    </row>
    <row r="182" spans="1:9" ht="15.75" hidden="1" customHeight="1" x14ac:dyDescent="0.25">
      <c r="A182" s="117"/>
      <c r="B182" s="24" t="s">
        <v>27</v>
      </c>
      <c r="C182" s="25" t="s">
        <v>28</v>
      </c>
      <c r="D182" s="25" t="s">
        <v>29</v>
      </c>
      <c r="E182" s="26">
        <v>1819.79</v>
      </c>
      <c r="F182" s="133">
        <v>9.2299999999999993E-2</v>
      </c>
      <c r="G182" s="26">
        <f>E182*F182</f>
        <v>167.96661699999999</v>
      </c>
      <c r="H182" s="33"/>
      <c r="I182" s="70"/>
    </row>
    <row r="183" spans="1:9" ht="15.75" hidden="1" customHeight="1" x14ac:dyDescent="0.25">
      <c r="A183" s="117"/>
      <c r="B183" s="25" t="s">
        <v>30</v>
      </c>
      <c r="C183" s="25" t="s">
        <v>31</v>
      </c>
      <c r="D183" s="25" t="s">
        <v>32</v>
      </c>
      <c r="E183" s="26">
        <v>631.45000000000005</v>
      </c>
      <c r="F183" s="133">
        <v>9.2299999999999993E-2</v>
      </c>
      <c r="G183" s="26">
        <v>58.29</v>
      </c>
      <c r="H183" s="33"/>
      <c r="I183" s="70"/>
    </row>
    <row r="184" spans="1:9" ht="15.75" hidden="1" customHeight="1" x14ac:dyDescent="0.25">
      <c r="A184" s="117"/>
      <c r="B184" s="124"/>
      <c r="C184" s="7"/>
      <c r="D184" s="45"/>
      <c r="E184" s="7"/>
      <c r="F184" s="45"/>
      <c r="G184" s="7"/>
      <c r="H184" s="33"/>
      <c r="I184" s="70"/>
    </row>
    <row r="185" spans="1:9" ht="15.75" hidden="1" customHeight="1" x14ac:dyDescent="0.25">
      <c r="A185" s="117"/>
      <c r="B185" s="124"/>
      <c r="C185" s="125"/>
      <c r="D185" s="125"/>
      <c r="E185" s="125"/>
      <c r="F185" s="125"/>
      <c r="G185" s="126"/>
      <c r="H185" s="33"/>
      <c r="I185" s="70"/>
    </row>
    <row r="186" spans="1:9" ht="15.75" hidden="1" customHeight="1" x14ac:dyDescent="0.25">
      <c r="A186" s="117"/>
      <c r="B186" s="482" t="s">
        <v>61</v>
      </c>
      <c r="C186" s="482"/>
      <c r="D186" s="482"/>
      <c r="E186" s="482"/>
      <c r="F186" s="127">
        <f>G182+G183</f>
        <v>226.25661699999998</v>
      </c>
      <c r="G186" s="23" t="s">
        <v>46</v>
      </c>
      <c r="H186" s="33"/>
      <c r="I186" s="70"/>
    </row>
    <row r="187" spans="1:9" ht="15.75" hidden="1" customHeight="1" x14ac:dyDescent="0.25">
      <c r="A187" s="117"/>
      <c r="B187" s="121"/>
      <c r="C187" s="13"/>
      <c r="D187" s="13"/>
      <c r="E187" s="13"/>
      <c r="F187" s="13"/>
      <c r="G187" s="13"/>
      <c r="H187" s="33"/>
      <c r="I187" s="70"/>
    </row>
    <row r="188" spans="1:9" ht="15.75" hidden="1" customHeight="1" x14ac:dyDescent="0.25">
      <c r="A188" s="117"/>
      <c r="B188" s="121"/>
      <c r="C188" s="13"/>
      <c r="D188" s="13"/>
      <c r="E188" s="13"/>
      <c r="F188" s="13"/>
      <c r="G188" s="13"/>
      <c r="H188" s="33"/>
      <c r="I188" s="70"/>
    </row>
    <row r="189" spans="1:9" ht="15.75" customHeight="1" x14ac:dyDescent="0.25">
      <c r="A189" s="117"/>
      <c r="B189" s="121"/>
      <c r="C189" s="13"/>
      <c r="D189" s="13"/>
      <c r="E189" s="13"/>
      <c r="F189" s="13"/>
      <c r="G189" s="13"/>
      <c r="H189" s="33"/>
      <c r="I189" s="70"/>
    </row>
    <row r="190" spans="1:9" ht="15.75" customHeight="1" x14ac:dyDescent="0.25">
      <c r="A190" s="117"/>
      <c r="B190" s="516"/>
      <c r="C190" s="516"/>
      <c r="D190" s="516"/>
      <c r="E190" s="516"/>
      <c r="F190" s="516"/>
      <c r="G190" s="516"/>
      <c r="H190" s="33"/>
      <c r="I190" s="70"/>
    </row>
    <row r="191" spans="1:9" x14ac:dyDescent="0.25">
      <c r="A191" s="14" t="s">
        <v>62</v>
      </c>
      <c r="B191" s="447" t="s">
        <v>63</v>
      </c>
      <c r="C191" s="447"/>
      <c r="D191" s="447"/>
      <c r="E191" s="447"/>
      <c r="F191" s="447"/>
      <c r="G191" s="447"/>
      <c r="H191" s="14" t="s">
        <v>46</v>
      </c>
      <c r="I191" s="70">
        <f>E203</f>
        <v>685.01992000000007</v>
      </c>
    </row>
    <row r="192" spans="1:9" x14ac:dyDescent="0.25">
      <c r="A192" s="25"/>
      <c r="B192" s="460"/>
      <c r="C192" s="460"/>
      <c r="D192" s="460"/>
      <c r="E192" s="460"/>
      <c r="F192" s="460"/>
      <c r="G192" s="460"/>
      <c r="H192" s="14"/>
      <c r="I192" s="15"/>
    </row>
    <row r="193" spans="1:9" ht="15.75" customHeight="1" x14ac:dyDescent="0.25">
      <c r="A193" s="20"/>
      <c r="B193" s="517" t="s">
        <v>498</v>
      </c>
      <c r="C193" s="517"/>
      <c r="D193" s="517"/>
      <c r="E193" s="517"/>
      <c r="F193" s="517"/>
      <c r="G193" s="517"/>
      <c r="H193" s="37"/>
      <c r="I193" s="34"/>
    </row>
    <row r="194" spans="1:9" ht="15.75" customHeight="1" x14ac:dyDescent="0.25">
      <c r="A194" s="21"/>
      <c r="B194" s="518"/>
      <c r="C194" s="518"/>
      <c r="D194" s="518"/>
      <c r="E194" s="518"/>
      <c r="F194" s="518"/>
      <c r="G194" s="518"/>
      <c r="H194" s="47"/>
      <c r="I194" s="34"/>
    </row>
    <row r="195" spans="1:9" x14ac:dyDescent="0.25">
      <c r="A195" s="20"/>
      <c r="B195" s="519"/>
      <c r="C195" s="519"/>
      <c r="D195" s="519"/>
      <c r="E195" s="519"/>
      <c r="F195" s="519"/>
      <c r="G195" s="519"/>
      <c r="H195" s="37"/>
      <c r="I195" s="34"/>
    </row>
    <row r="196" spans="1:9" x14ac:dyDescent="0.25">
      <c r="A196" s="20"/>
      <c r="B196" s="452" t="s">
        <v>64</v>
      </c>
      <c r="C196" s="452"/>
      <c r="D196" s="452"/>
      <c r="E196" s="452"/>
      <c r="F196" s="452"/>
      <c r="G196" s="452"/>
      <c r="H196" s="37"/>
      <c r="I196" s="34"/>
    </row>
    <row r="197" spans="1:9" x14ac:dyDescent="0.25">
      <c r="A197" s="20"/>
      <c r="B197" s="145" t="s">
        <v>65</v>
      </c>
      <c r="C197" s="145" t="s">
        <v>502</v>
      </c>
      <c r="D197" s="145" t="s">
        <v>67</v>
      </c>
      <c r="E197" s="62" t="s">
        <v>68</v>
      </c>
      <c r="F197" s="62"/>
      <c r="G197" s="20"/>
      <c r="H197" s="37"/>
      <c r="I197" s="34"/>
    </row>
    <row r="198" spans="1:9" x14ac:dyDescent="0.25">
      <c r="A198" s="20"/>
      <c r="B198" s="63" t="s">
        <v>501</v>
      </c>
      <c r="C198" s="146">
        <v>360.53680000000003</v>
      </c>
      <c r="D198" s="146">
        <v>1.9</v>
      </c>
      <c r="E198" s="324">
        <f>C198*D198</f>
        <v>685.01992000000007</v>
      </c>
      <c r="F198" s="324"/>
      <c r="G198" s="423"/>
      <c r="H198" s="37"/>
      <c r="I198" s="34"/>
    </row>
    <row r="199" spans="1:9" x14ac:dyDescent="0.25">
      <c r="A199" s="20"/>
      <c r="B199" s="451" t="s">
        <v>69</v>
      </c>
      <c r="C199" s="512"/>
      <c r="D199" s="513"/>
      <c r="E199" s="19">
        <f>E198</f>
        <v>685.01992000000007</v>
      </c>
      <c r="F199" s="19"/>
      <c r="G199" s="19"/>
      <c r="H199" s="37"/>
      <c r="I199" s="116"/>
    </row>
    <row r="200" spans="1:9" x14ac:dyDescent="0.25">
      <c r="A200" s="20"/>
      <c r="B200" s="520"/>
      <c r="C200" s="520"/>
      <c r="D200" s="520"/>
      <c r="E200" s="520"/>
      <c r="F200" s="520"/>
      <c r="G200" s="12"/>
      <c r="H200" s="37"/>
      <c r="I200" s="116"/>
    </row>
    <row r="201" spans="1:9" x14ac:dyDescent="0.25">
      <c r="A201" s="20"/>
      <c r="B201" s="520"/>
      <c r="C201" s="520"/>
      <c r="D201" s="520"/>
      <c r="E201" s="520"/>
      <c r="F201" s="520"/>
      <c r="G201" s="19"/>
      <c r="H201" s="37"/>
      <c r="I201" s="116"/>
    </row>
    <row r="202" spans="1:9" x14ac:dyDescent="0.25">
      <c r="A202" s="20"/>
      <c r="B202" s="48"/>
      <c r="C202" s="23"/>
      <c r="D202" s="23"/>
      <c r="E202" s="23"/>
      <c r="F202" s="127"/>
      <c r="G202" s="23"/>
      <c r="H202" s="37"/>
      <c r="I202" s="116"/>
    </row>
    <row r="203" spans="1:9" x14ac:dyDescent="0.25">
      <c r="A203" s="20"/>
      <c r="B203" s="38" t="s">
        <v>70</v>
      </c>
      <c r="C203" s="38"/>
      <c r="D203" s="38"/>
      <c r="E203" s="15">
        <f>E199</f>
        <v>685.01992000000007</v>
      </c>
      <c r="F203" s="38"/>
      <c r="G203" s="39" t="s">
        <v>46</v>
      </c>
      <c r="H203" s="37"/>
      <c r="I203" s="116"/>
    </row>
    <row r="204" spans="1:9" x14ac:dyDescent="0.25">
      <c r="A204" s="20"/>
      <c r="B204" s="48"/>
      <c r="C204" s="23"/>
      <c r="D204" s="23"/>
      <c r="E204" s="23"/>
      <c r="F204" s="127"/>
      <c r="G204" s="23"/>
      <c r="H204" s="37"/>
      <c r="I204" s="116"/>
    </row>
    <row r="205" spans="1:9" x14ac:dyDescent="0.25">
      <c r="A205" s="20"/>
      <c r="B205" s="48"/>
      <c r="C205" s="23"/>
      <c r="D205" s="23"/>
      <c r="E205" s="23"/>
      <c r="F205" s="127"/>
      <c r="G205" s="23"/>
      <c r="H205" s="37"/>
      <c r="I205" s="116"/>
    </row>
    <row r="206" spans="1:9" x14ac:dyDescent="0.25">
      <c r="A206" s="20"/>
      <c r="B206" s="48"/>
      <c r="C206" s="23"/>
      <c r="D206" s="23"/>
      <c r="E206" s="23"/>
      <c r="F206" s="127"/>
      <c r="G206" s="23"/>
      <c r="H206" s="37"/>
      <c r="I206" s="116"/>
    </row>
    <row r="207" spans="1:9" x14ac:dyDescent="0.25">
      <c r="A207" s="20"/>
      <c r="B207" s="48"/>
      <c r="C207" s="23"/>
      <c r="D207" s="23"/>
      <c r="E207" s="23"/>
      <c r="F207" s="23"/>
      <c r="G207" s="132"/>
      <c r="H207" s="37"/>
      <c r="I207" s="116"/>
    </row>
    <row r="208" spans="1:9" x14ac:dyDescent="0.25">
      <c r="A208" s="20"/>
      <c r="B208" s="48"/>
      <c r="C208" s="23"/>
      <c r="D208" s="23"/>
      <c r="E208" s="23"/>
      <c r="F208" s="23"/>
      <c r="G208" s="132"/>
      <c r="H208" s="37"/>
      <c r="I208" s="116"/>
    </row>
    <row r="209" spans="1:9" x14ac:dyDescent="0.25">
      <c r="A209" s="20"/>
      <c r="B209" s="48"/>
      <c r="C209" s="23"/>
      <c r="D209" s="23"/>
      <c r="E209" s="23"/>
      <c r="F209" s="23"/>
      <c r="G209" s="132"/>
      <c r="H209" s="37"/>
      <c r="I209" s="116"/>
    </row>
    <row r="210" spans="1:9" x14ac:dyDescent="0.25">
      <c r="A210" s="20"/>
      <c r="B210" s="48"/>
      <c r="C210" s="23"/>
      <c r="D210" s="23"/>
      <c r="E210" s="23"/>
      <c r="F210" s="23"/>
      <c r="G210" s="132"/>
      <c r="H210" s="37"/>
      <c r="I210" s="116"/>
    </row>
    <row r="211" spans="1:9" x14ac:dyDescent="0.25">
      <c r="A211" s="20"/>
      <c r="B211" s="48"/>
      <c r="C211" s="23"/>
      <c r="D211" s="23"/>
      <c r="E211" s="23"/>
      <c r="F211" s="23"/>
      <c r="G211" s="132"/>
      <c r="H211" s="37"/>
      <c r="I211" s="116"/>
    </row>
    <row r="212" spans="1:9" x14ac:dyDescent="0.25">
      <c r="A212" s="20"/>
      <c r="B212" s="48"/>
      <c r="C212" s="23"/>
      <c r="D212" s="23"/>
      <c r="E212" s="23"/>
      <c r="F212" s="23"/>
      <c r="G212" s="132"/>
      <c r="H212" s="37"/>
      <c r="I212" s="116"/>
    </row>
    <row r="213" spans="1:9" x14ac:dyDescent="0.25">
      <c r="A213" s="20"/>
      <c r="B213" s="48"/>
      <c r="C213" s="23"/>
      <c r="D213" s="23"/>
      <c r="E213" s="23"/>
      <c r="F213" s="23"/>
      <c r="G213" s="132"/>
      <c r="H213" s="37"/>
      <c r="I213" s="116"/>
    </row>
    <row r="214" spans="1:9" x14ac:dyDescent="0.25">
      <c r="A214" s="20"/>
      <c r="B214" s="48"/>
      <c r="C214" s="23"/>
      <c r="D214" s="23"/>
      <c r="E214" s="23"/>
      <c r="F214" s="23"/>
      <c r="G214" s="132"/>
      <c r="H214" s="37"/>
      <c r="I214" s="116"/>
    </row>
    <row r="215" spans="1:9" x14ac:dyDescent="0.25">
      <c r="A215" s="20"/>
      <c r="B215" s="48"/>
      <c r="C215" s="23"/>
      <c r="D215" s="23"/>
      <c r="E215" s="23"/>
      <c r="F215" s="23"/>
      <c r="G215" s="132"/>
      <c r="H215" s="37"/>
      <c r="I215" s="116"/>
    </row>
    <row r="216" spans="1:9" x14ac:dyDescent="0.25">
      <c r="A216" s="20"/>
      <c r="B216" s="48"/>
      <c r="C216" s="23"/>
      <c r="D216" s="23"/>
      <c r="E216" s="23"/>
      <c r="F216" s="23"/>
      <c r="G216" s="132"/>
      <c r="H216" s="37"/>
      <c r="I216" s="116"/>
    </row>
    <row r="217" spans="1:9" x14ac:dyDescent="0.25">
      <c r="A217" s="20"/>
      <c r="B217" s="48"/>
      <c r="C217" s="23"/>
      <c r="D217" s="23"/>
      <c r="E217" s="23"/>
      <c r="F217" s="23"/>
      <c r="G217" s="132"/>
      <c r="H217" s="37"/>
      <c r="I217" s="116"/>
    </row>
    <row r="218" spans="1:9" x14ac:dyDescent="0.25">
      <c r="A218" s="20"/>
      <c r="B218" s="48"/>
      <c r="C218" s="23"/>
      <c r="D218" s="23"/>
      <c r="E218" s="23"/>
      <c r="F218" s="23"/>
      <c r="G218" s="132"/>
      <c r="H218" s="37"/>
      <c r="I218" s="116"/>
    </row>
    <row r="219" spans="1:9" x14ac:dyDescent="0.25">
      <c r="A219" s="20"/>
      <c r="B219" s="48"/>
      <c r="C219" s="23"/>
      <c r="D219" s="23"/>
      <c r="E219" s="23"/>
      <c r="F219" s="23"/>
      <c r="G219" s="132"/>
      <c r="H219" s="37"/>
      <c r="I219" s="116"/>
    </row>
    <row r="220" spans="1:9" x14ac:dyDescent="0.25">
      <c r="A220" s="20"/>
      <c r="B220" s="124"/>
      <c r="C220" s="125"/>
      <c r="D220" s="125"/>
      <c r="E220" s="125"/>
      <c r="F220" s="125"/>
      <c r="G220" s="126"/>
      <c r="H220" s="37"/>
      <c r="I220" s="116"/>
    </row>
    <row r="221" spans="1:9" x14ac:dyDescent="0.25">
      <c r="A221" s="14" t="s">
        <v>71</v>
      </c>
      <c r="B221" s="447" t="s">
        <v>72</v>
      </c>
      <c r="C221" s="447"/>
      <c r="D221" s="447"/>
      <c r="E221" s="447"/>
      <c r="F221" s="447"/>
      <c r="G221" s="447"/>
      <c r="H221" s="110" t="s">
        <v>46</v>
      </c>
      <c r="I221" s="70">
        <f>E229</f>
        <v>1289.7864999999999</v>
      </c>
    </row>
    <row r="222" spans="1:9" x14ac:dyDescent="0.25">
      <c r="A222" s="25"/>
      <c r="B222" s="494"/>
      <c r="C222" s="494"/>
      <c r="D222" s="494"/>
      <c r="E222" s="494"/>
      <c r="F222" s="494"/>
      <c r="G222" s="494"/>
      <c r="H222" s="14"/>
      <c r="I222" s="15"/>
    </row>
    <row r="223" spans="1:9" ht="15.75" customHeight="1" x14ac:dyDescent="0.25">
      <c r="A223" s="25"/>
      <c r="B223" s="450" t="s">
        <v>132</v>
      </c>
      <c r="C223" s="450"/>
      <c r="D223" s="450"/>
      <c r="E223" s="450"/>
      <c r="F223" s="450"/>
      <c r="G223" s="450"/>
      <c r="H223" s="14"/>
      <c r="I223" s="15"/>
    </row>
    <row r="224" spans="1:9" x14ac:dyDescent="0.25">
      <c r="A224" s="25"/>
      <c r="B224" s="22"/>
      <c r="C224" s="143"/>
      <c r="D224" s="143"/>
      <c r="E224" s="143"/>
      <c r="F224" s="143"/>
      <c r="G224" s="144"/>
      <c r="H224" s="14"/>
      <c r="I224" s="15"/>
    </row>
    <row r="225" spans="1:9" x14ac:dyDescent="0.25">
      <c r="A225" s="25"/>
      <c r="B225" s="525" t="s">
        <v>74</v>
      </c>
      <c r="C225" s="525"/>
      <c r="D225" s="525"/>
      <c r="E225" s="525"/>
      <c r="F225" s="525"/>
      <c r="G225" s="144"/>
      <c r="H225" s="14"/>
      <c r="I225" s="15"/>
    </row>
    <row r="226" spans="1:9" x14ac:dyDescent="0.25">
      <c r="A226" s="25"/>
      <c r="B226" s="525"/>
      <c r="C226" s="525"/>
      <c r="D226" s="525"/>
      <c r="E226" s="525"/>
      <c r="F226" s="525"/>
      <c r="G226" s="144"/>
      <c r="H226" s="14"/>
      <c r="I226" s="15"/>
    </row>
    <row r="227" spans="1:9" x14ac:dyDescent="0.25">
      <c r="A227" s="25"/>
      <c r="B227" s="145" t="s">
        <v>65</v>
      </c>
      <c r="C227" s="145" t="s">
        <v>502</v>
      </c>
      <c r="D227" s="145" t="s">
        <v>67</v>
      </c>
      <c r="E227" s="145" t="s">
        <v>68</v>
      </c>
      <c r="F227" s="29"/>
      <c r="G227" s="323"/>
      <c r="H227" s="14"/>
      <c r="I227" s="15"/>
    </row>
    <row r="228" spans="1:9" ht="15.75" customHeight="1" x14ac:dyDescent="0.25">
      <c r="A228" s="25"/>
      <c r="B228" s="63" t="s">
        <v>501</v>
      </c>
      <c r="C228" s="146">
        <v>678.83500000000004</v>
      </c>
      <c r="D228" s="146">
        <v>1.9</v>
      </c>
      <c r="E228" s="145">
        <f>D228*C228</f>
        <v>1289.7864999999999</v>
      </c>
      <c r="F228" s="37"/>
      <c r="G228" s="144"/>
      <c r="H228" s="14"/>
      <c r="I228" s="15"/>
    </row>
    <row r="229" spans="1:9" x14ac:dyDescent="0.25">
      <c r="A229" s="25"/>
      <c r="B229" s="535" t="s">
        <v>69</v>
      </c>
      <c r="C229" s="536"/>
      <c r="D229" s="537"/>
      <c r="E229" s="147">
        <f>E228</f>
        <v>1289.7864999999999</v>
      </c>
      <c r="F229" s="29"/>
      <c r="G229" s="144"/>
      <c r="H229" s="14"/>
      <c r="I229" s="15"/>
    </row>
    <row r="230" spans="1:9" x14ac:dyDescent="0.25">
      <c r="A230" s="25"/>
      <c r="B230" s="420"/>
      <c r="C230" s="421"/>
      <c r="D230" s="421"/>
      <c r="E230" s="421"/>
      <c r="F230" s="422"/>
      <c r="G230" s="144"/>
      <c r="H230" s="14"/>
      <c r="I230" s="15"/>
    </row>
    <row r="231" spans="1:9" x14ac:dyDescent="0.25">
      <c r="A231" s="25"/>
      <c r="B231" s="457" t="s">
        <v>75</v>
      </c>
      <c r="C231" s="457"/>
      <c r="D231" s="457"/>
      <c r="E231" s="457"/>
      <c r="F231" s="127">
        <f>I221</f>
        <v>1289.7864999999999</v>
      </c>
      <c r="G231" s="23" t="s">
        <v>46</v>
      </c>
      <c r="H231" s="14"/>
      <c r="I231" s="15"/>
    </row>
    <row r="232" spans="1:9" x14ac:dyDescent="0.25">
      <c r="A232" s="25"/>
      <c r="B232" s="420"/>
      <c r="C232" s="421"/>
      <c r="D232" s="421"/>
      <c r="E232" s="421"/>
      <c r="F232" s="422"/>
      <c r="G232" s="144"/>
      <c r="H232" s="14"/>
      <c r="I232" s="15"/>
    </row>
    <row r="233" spans="1:9" x14ac:dyDescent="0.25">
      <c r="A233" s="25"/>
      <c r="B233" s="420"/>
      <c r="C233" s="421"/>
      <c r="D233" s="421"/>
      <c r="E233" s="421"/>
      <c r="F233" s="422"/>
      <c r="G233" s="144"/>
      <c r="H233" s="14"/>
      <c r="I233" s="15"/>
    </row>
    <row r="234" spans="1:9" x14ac:dyDescent="0.25">
      <c r="A234" s="25"/>
      <c r="B234" s="420"/>
      <c r="C234" s="421"/>
      <c r="D234" s="421"/>
      <c r="E234" s="421"/>
      <c r="F234" s="422"/>
      <c r="G234" s="144"/>
      <c r="H234" s="14"/>
      <c r="I234" s="15"/>
    </row>
    <row r="235" spans="1:9" x14ac:dyDescent="0.25">
      <c r="A235" s="25"/>
      <c r="B235" s="420"/>
      <c r="C235" s="421"/>
      <c r="D235" s="421"/>
      <c r="E235" s="421"/>
      <c r="F235" s="422"/>
      <c r="G235" s="144"/>
      <c r="H235" s="14"/>
      <c r="I235" s="15"/>
    </row>
    <row r="236" spans="1:9" x14ac:dyDescent="0.25">
      <c r="A236" s="25"/>
      <c r="B236" s="420"/>
      <c r="C236" s="421"/>
      <c r="D236" s="421"/>
      <c r="E236" s="421"/>
      <c r="F236" s="422"/>
      <c r="G236" s="144"/>
      <c r="H236" s="14"/>
      <c r="I236" s="15"/>
    </row>
    <row r="237" spans="1:9" x14ac:dyDescent="0.25">
      <c r="A237" s="25"/>
      <c r="B237" s="420"/>
      <c r="C237" s="421"/>
      <c r="D237" s="421"/>
      <c r="E237" s="421"/>
      <c r="F237" s="422"/>
      <c r="G237" s="144"/>
      <c r="H237" s="14"/>
      <c r="I237" s="15"/>
    </row>
    <row r="238" spans="1:9" x14ac:dyDescent="0.25">
      <c r="A238" s="25"/>
      <c r="B238" s="420"/>
      <c r="C238" s="421"/>
      <c r="D238" s="421"/>
      <c r="E238" s="421"/>
      <c r="F238" s="422"/>
      <c r="G238" s="144"/>
      <c r="H238" s="14"/>
      <c r="I238" s="15"/>
    </row>
    <row r="239" spans="1:9" x14ac:dyDescent="0.25">
      <c r="A239" s="25"/>
      <c r="B239" s="420"/>
      <c r="C239" s="421"/>
      <c r="D239" s="421"/>
      <c r="E239" s="421"/>
      <c r="F239" s="422"/>
      <c r="G239" s="144"/>
      <c r="H239" s="14"/>
      <c r="I239" s="15"/>
    </row>
    <row r="240" spans="1:9" x14ac:dyDescent="0.25">
      <c r="A240" s="25"/>
      <c r="B240" s="420"/>
      <c r="C240" s="421"/>
      <c r="D240" s="421"/>
      <c r="E240" s="421"/>
      <c r="F240" s="422"/>
      <c r="G240" s="144"/>
      <c r="H240" s="14"/>
      <c r="I240" s="15"/>
    </row>
    <row r="241" spans="1:9" x14ac:dyDescent="0.25">
      <c r="A241" s="25"/>
      <c r="B241" s="420"/>
      <c r="C241" s="421"/>
      <c r="D241" s="421"/>
      <c r="E241" s="421"/>
      <c r="F241" s="422"/>
      <c r="G241" s="144"/>
      <c r="H241" s="14"/>
      <c r="I241" s="15"/>
    </row>
    <row r="242" spans="1:9" x14ac:dyDescent="0.25">
      <c r="A242" s="25"/>
      <c r="B242" s="148"/>
      <c r="C242" s="149"/>
      <c r="D242" s="149"/>
      <c r="E242" s="149"/>
      <c r="F242" s="149"/>
      <c r="G242" s="144"/>
      <c r="H242" s="14"/>
      <c r="I242" s="15"/>
    </row>
    <row r="243" spans="1:9" x14ac:dyDescent="0.25">
      <c r="A243" s="25"/>
      <c r="B243" s="148"/>
      <c r="C243" s="149"/>
      <c r="D243" s="149"/>
      <c r="E243" s="149"/>
      <c r="F243" s="149"/>
      <c r="G243" s="144"/>
      <c r="H243" s="14"/>
      <c r="I243" s="15"/>
    </row>
    <row r="244" spans="1:9" x14ac:dyDescent="0.25">
      <c r="A244" s="25"/>
      <c r="B244" s="148"/>
      <c r="C244" s="149"/>
      <c r="D244" s="149"/>
      <c r="E244" s="150"/>
      <c r="F244" s="149"/>
      <c r="G244" s="144"/>
      <c r="H244" s="14"/>
      <c r="I244" s="15"/>
    </row>
    <row r="245" spans="1:9" x14ac:dyDescent="0.25">
      <c r="A245" s="25"/>
      <c r="B245" s="124"/>
      <c r="C245" s="125"/>
      <c r="D245" s="125"/>
      <c r="E245" s="125"/>
      <c r="F245" s="125"/>
      <c r="G245" s="126"/>
      <c r="H245" s="14"/>
      <c r="I245" s="15"/>
    </row>
    <row r="246" spans="1:9" ht="15" customHeight="1" x14ac:dyDescent="0.25">
      <c r="A246" s="25"/>
      <c r="H246" s="14"/>
      <c r="I246" s="15"/>
    </row>
    <row r="247" spans="1:9" x14ac:dyDescent="0.25">
      <c r="A247" s="25"/>
      <c r="B247" s="526"/>
      <c r="C247" s="526"/>
      <c r="D247" s="526"/>
      <c r="E247" s="490"/>
      <c r="F247" s="490"/>
      <c r="G247" s="490"/>
      <c r="H247" s="14"/>
      <c r="I247" s="15"/>
    </row>
    <row r="248" spans="1:9" x14ac:dyDescent="0.25">
      <c r="A248" s="25"/>
      <c r="B248" s="151"/>
      <c r="C248" s="152"/>
      <c r="D248" s="152"/>
      <c r="E248" s="52"/>
      <c r="F248" s="52"/>
      <c r="G248" s="52"/>
      <c r="H248" s="14"/>
      <c r="I248" s="15"/>
    </row>
    <row r="249" spans="1:9" ht="15.75" hidden="1" customHeight="1" x14ac:dyDescent="0.25">
      <c r="A249" s="14" t="s">
        <v>76</v>
      </c>
      <c r="B249" s="447" t="s">
        <v>77</v>
      </c>
      <c r="C249" s="447"/>
      <c r="D249" s="447"/>
      <c r="E249" s="447"/>
      <c r="F249" s="447"/>
      <c r="G249" s="447"/>
      <c r="H249" s="110" t="s">
        <v>46</v>
      </c>
      <c r="I249" s="70">
        <f>D258</f>
        <v>0.30000000000000004</v>
      </c>
    </row>
    <row r="250" spans="1:9" hidden="1" x14ac:dyDescent="0.25">
      <c r="A250" s="25"/>
      <c r="B250" s="151"/>
      <c r="C250" s="152"/>
      <c r="D250" s="152"/>
      <c r="E250" s="52"/>
      <c r="F250" s="52"/>
      <c r="G250" s="52"/>
      <c r="H250" s="14"/>
      <c r="I250" s="15"/>
    </row>
    <row r="251" spans="1:9" hidden="1" x14ac:dyDescent="0.25">
      <c r="A251" s="25"/>
      <c r="B251" s="528" t="s">
        <v>78</v>
      </c>
      <c r="C251" s="528"/>
      <c r="D251" s="528"/>
      <c r="E251" s="528"/>
      <c r="F251" s="52"/>
      <c r="G251" s="52"/>
      <c r="H251" s="14"/>
      <c r="I251" s="15"/>
    </row>
    <row r="252" spans="1:9" hidden="1" x14ac:dyDescent="0.25">
      <c r="A252" s="25"/>
      <c r="B252" s="12" t="s">
        <v>23</v>
      </c>
      <c r="C252" s="12" t="s">
        <v>26</v>
      </c>
      <c r="D252" s="12" t="s">
        <v>79</v>
      </c>
      <c r="E252" s="12" t="s">
        <v>48</v>
      </c>
      <c r="F252" s="52"/>
      <c r="G252" s="52"/>
      <c r="H252" s="14"/>
      <c r="I252" s="15"/>
    </row>
    <row r="253" spans="1:9" hidden="1" x14ac:dyDescent="0.25">
      <c r="A253" s="25"/>
      <c r="B253" s="30" t="s">
        <v>80</v>
      </c>
      <c r="C253" s="19">
        <v>3</v>
      </c>
      <c r="D253" s="19">
        <v>0.1</v>
      </c>
      <c r="E253" s="19">
        <f>C253*D253</f>
        <v>0.30000000000000004</v>
      </c>
      <c r="F253" s="52"/>
      <c r="G253" s="52"/>
      <c r="H253" s="14"/>
      <c r="I253" s="15"/>
    </row>
    <row r="254" spans="1:9" hidden="1" x14ac:dyDescent="0.25">
      <c r="A254" s="25"/>
      <c r="B254" s="529" t="s">
        <v>81</v>
      </c>
      <c r="C254" s="529"/>
      <c r="D254" s="529"/>
      <c r="E254" s="153">
        <f>SUM(E253:E253)</f>
        <v>0.30000000000000004</v>
      </c>
      <c r="F254" s="52"/>
      <c r="G254" s="52"/>
      <c r="H254" s="14"/>
      <c r="I254" s="15"/>
    </row>
    <row r="255" spans="1:9" hidden="1" x14ac:dyDescent="0.25">
      <c r="A255" s="25"/>
      <c r="B255" s="151"/>
      <c r="C255" s="152"/>
      <c r="D255" s="152"/>
      <c r="E255" s="52"/>
      <c r="F255" s="52"/>
      <c r="G255" s="52"/>
      <c r="H255" s="14"/>
      <c r="I255" s="15"/>
    </row>
    <row r="256" spans="1:9" hidden="1" x14ac:dyDescent="0.25">
      <c r="A256" s="25"/>
      <c r="B256" s="151"/>
      <c r="C256" s="152"/>
      <c r="D256" s="152"/>
      <c r="E256" s="52"/>
      <c r="F256" s="52"/>
      <c r="G256" s="52"/>
      <c r="H256" s="14"/>
      <c r="I256" s="15"/>
    </row>
    <row r="257" spans="1:9" hidden="1" x14ac:dyDescent="0.25">
      <c r="A257" s="25"/>
      <c r="B257" s="151"/>
      <c r="C257" s="152"/>
      <c r="D257" s="152"/>
      <c r="E257" s="52"/>
      <c r="F257" s="52"/>
      <c r="G257" s="52"/>
      <c r="H257" s="14"/>
      <c r="I257" s="15"/>
    </row>
    <row r="258" spans="1:9" hidden="1" x14ac:dyDescent="0.25">
      <c r="A258" s="25"/>
      <c r="B258" s="124" t="s">
        <v>82</v>
      </c>
      <c r="C258" s="7"/>
      <c r="D258" s="49">
        <f>E254</f>
        <v>0.30000000000000004</v>
      </c>
      <c r="E258" s="127" t="s">
        <v>46</v>
      </c>
      <c r="F258" s="45"/>
      <c r="G258" s="7"/>
      <c r="H258" s="14"/>
      <c r="I258" s="15"/>
    </row>
    <row r="259" spans="1:9" hidden="1" x14ac:dyDescent="0.25">
      <c r="A259" s="20"/>
      <c r="B259" s="154"/>
      <c r="C259" s="155"/>
      <c r="D259" s="155"/>
      <c r="E259" s="155"/>
      <c r="F259" s="155"/>
      <c r="G259" s="47"/>
      <c r="H259" s="37"/>
      <c r="I259" s="116"/>
    </row>
    <row r="260" spans="1:9" hidden="1" x14ac:dyDescent="0.25">
      <c r="A260" s="20"/>
      <c r="B260" s="154"/>
      <c r="C260" s="155"/>
      <c r="D260" s="155"/>
      <c r="E260" s="155"/>
      <c r="F260" s="155"/>
      <c r="G260" s="47"/>
      <c r="H260" s="37"/>
      <c r="I260" s="116"/>
    </row>
    <row r="261" spans="1:9" hidden="1" x14ac:dyDescent="0.25">
      <c r="A261" s="20"/>
      <c r="B261" s="154"/>
      <c r="C261" s="155"/>
      <c r="D261" s="155"/>
      <c r="E261" s="155"/>
      <c r="F261" s="155"/>
      <c r="G261" s="47"/>
      <c r="H261" s="37"/>
      <c r="I261" s="116"/>
    </row>
    <row r="262" spans="1:9" hidden="1" x14ac:dyDescent="0.25">
      <c r="A262" s="20"/>
      <c r="B262" s="154"/>
      <c r="C262" s="155"/>
      <c r="D262" s="155"/>
      <c r="E262" s="155"/>
      <c r="F262" s="155"/>
      <c r="G262" s="47"/>
      <c r="H262" s="37"/>
      <c r="I262" s="116"/>
    </row>
    <row r="263" spans="1:9" hidden="1" x14ac:dyDescent="0.25">
      <c r="A263" s="20"/>
      <c r="B263" s="154"/>
      <c r="C263" s="155"/>
      <c r="D263" s="155"/>
      <c r="E263" s="155"/>
      <c r="F263" s="155"/>
      <c r="G263" s="47"/>
      <c r="H263" s="37"/>
      <c r="I263" s="116"/>
    </row>
    <row r="264" spans="1:9" hidden="1" x14ac:dyDescent="0.25">
      <c r="A264" s="20"/>
      <c r="B264" s="154"/>
      <c r="C264" s="155"/>
      <c r="D264" s="155"/>
      <c r="E264" s="155"/>
      <c r="F264" s="155"/>
      <c r="G264" s="47"/>
      <c r="H264" s="37"/>
      <c r="I264" s="116"/>
    </row>
    <row r="265" spans="1:9" hidden="1" x14ac:dyDescent="0.25">
      <c r="A265" s="20"/>
      <c r="B265" s="154"/>
      <c r="C265" s="155"/>
      <c r="D265" s="155"/>
      <c r="E265" s="155"/>
      <c r="F265" s="155"/>
      <c r="G265" s="47"/>
      <c r="H265" s="37"/>
      <c r="I265" s="116"/>
    </row>
    <row r="266" spans="1:9" hidden="1" x14ac:dyDescent="0.25">
      <c r="A266" s="20"/>
      <c r="B266" s="154"/>
      <c r="C266" s="155"/>
      <c r="D266" s="155"/>
      <c r="E266" s="155"/>
      <c r="F266" s="155"/>
      <c r="G266" s="47"/>
      <c r="H266" s="37"/>
      <c r="I266" s="116"/>
    </row>
    <row r="267" spans="1:9" hidden="1" x14ac:dyDescent="0.25">
      <c r="A267" s="20"/>
      <c r="B267" s="154"/>
      <c r="C267" s="155"/>
      <c r="D267" s="155"/>
      <c r="E267" s="155"/>
      <c r="F267" s="155"/>
      <c r="G267" s="47"/>
      <c r="H267" s="37"/>
      <c r="I267" s="116"/>
    </row>
    <row r="268" spans="1:9" hidden="1" x14ac:dyDescent="0.25">
      <c r="A268" s="20"/>
      <c r="B268" s="154"/>
      <c r="C268" s="155"/>
      <c r="D268" s="155"/>
      <c r="E268" s="155"/>
      <c r="F268" s="155"/>
      <c r="G268" s="47"/>
      <c r="H268" s="37"/>
      <c r="I268" s="116"/>
    </row>
    <row r="269" spans="1:9" hidden="1" x14ac:dyDescent="0.25">
      <c r="A269" s="20"/>
      <c r="B269" s="154"/>
      <c r="C269" s="155"/>
      <c r="D269" s="155"/>
      <c r="E269" s="155"/>
      <c r="F269" s="155"/>
      <c r="G269" s="47"/>
      <c r="H269" s="37"/>
      <c r="I269" s="116"/>
    </row>
    <row r="270" spans="1:9" hidden="1" x14ac:dyDescent="0.25">
      <c r="A270" s="20"/>
      <c r="B270" s="154"/>
      <c r="C270" s="155"/>
      <c r="D270" s="155"/>
      <c r="E270" s="155"/>
      <c r="F270" s="155"/>
      <c r="G270" s="47"/>
      <c r="H270" s="37"/>
      <c r="I270" s="116"/>
    </row>
    <row r="271" spans="1:9" hidden="1" x14ac:dyDescent="0.25">
      <c r="A271" s="20"/>
      <c r="B271" s="154"/>
      <c r="C271" s="155"/>
      <c r="D271" s="155"/>
      <c r="E271" s="155"/>
      <c r="F271" s="155"/>
      <c r="G271" s="47"/>
      <c r="H271" s="37"/>
      <c r="I271" s="116"/>
    </row>
    <row r="272" spans="1:9" hidden="1" x14ac:dyDescent="0.25">
      <c r="A272" s="20"/>
      <c r="B272" s="154"/>
      <c r="C272" s="155"/>
      <c r="D272" s="155"/>
      <c r="E272" s="155"/>
      <c r="F272" s="155"/>
      <c r="G272" s="47"/>
      <c r="H272" s="37"/>
      <c r="I272" s="116"/>
    </row>
    <row r="273" spans="1:9" hidden="1" x14ac:dyDescent="0.25">
      <c r="A273" s="20"/>
      <c r="B273" s="154"/>
      <c r="C273" s="155"/>
      <c r="D273" s="155"/>
      <c r="E273" s="155"/>
      <c r="F273" s="155"/>
      <c r="G273" s="47"/>
      <c r="H273" s="37"/>
      <c r="I273" s="116"/>
    </row>
    <row r="274" spans="1:9" hidden="1" x14ac:dyDescent="0.25">
      <c r="A274" s="20"/>
      <c r="B274" s="154"/>
      <c r="C274" s="155"/>
      <c r="D274" s="155"/>
      <c r="E274" s="155"/>
      <c r="F274" s="155"/>
      <c r="G274" s="47"/>
      <c r="H274" s="37"/>
      <c r="I274" s="116"/>
    </row>
    <row r="275" spans="1:9" hidden="1" x14ac:dyDescent="0.25">
      <c r="A275" s="20"/>
      <c r="B275" s="154"/>
      <c r="C275" s="155"/>
      <c r="D275" s="155"/>
      <c r="E275" s="155"/>
      <c r="F275" s="155"/>
      <c r="G275" s="47"/>
      <c r="H275" s="37"/>
      <c r="I275" s="116"/>
    </row>
    <row r="276" spans="1:9" hidden="1" x14ac:dyDescent="0.25">
      <c r="A276" s="20"/>
      <c r="B276" s="154"/>
      <c r="C276" s="155"/>
      <c r="D276" s="155"/>
      <c r="E276" s="155"/>
      <c r="F276" s="155"/>
      <c r="G276" s="47"/>
      <c r="H276" s="37"/>
      <c r="I276" s="116"/>
    </row>
    <row r="277" spans="1:9" hidden="1" x14ac:dyDescent="0.25">
      <c r="A277" s="20"/>
      <c r="B277" s="154"/>
      <c r="C277" s="155"/>
      <c r="D277" s="155"/>
      <c r="E277" s="155"/>
      <c r="F277" s="155"/>
      <c r="G277" s="47"/>
      <c r="H277" s="37"/>
      <c r="I277" s="116"/>
    </row>
    <row r="278" spans="1:9" ht="15.75" hidden="1" customHeight="1" x14ac:dyDescent="0.25">
      <c r="A278" s="14" t="s">
        <v>83</v>
      </c>
      <c r="B278" s="447" t="s">
        <v>84</v>
      </c>
      <c r="C278" s="447"/>
      <c r="D278" s="447"/>
      <c r="E278" s="447"/>
      <c r="F278" s="447"/>
      <c r="G278" s="447"/>
      <c r="H278" s="110" t="s">
        <v>85</v>
      </c>
      <c r="I278" s="70">
        <f>D290</f>
        <v>5811</v>
      </c>
    </row>
    <row r="279" spans="1:9" hidden="1" x14ac:dyDescent="0.25">
      <c r="A279" s="25"/>
      <c r="B279" s="151"/>
      <c r="C279" s="152"/>
      <c r="D279" s="152"/>
      <c r="E279" s="52"/>
      <c r="F279" s="52"/>
      <c r="G279" s="52"/>
      <c r="H279" s="14"/>
      <c r="I279" s="15"/>
    </row>
    <row r="280" spans="1:9" hidden="1" x14ac:dyDescent="0.25">
      <c r="A280" s="25"/>
      <c r="B280" s="456" t="s">
        <v>86</v>
      </c>
      <c r="C280" s="456"/>
      <c r="D280" s="456"/>
      <c r="E280" s="456"/>
      <c r="F280" s="456"/>
      <c r="G280" s="456"/>
      <c r="H280" s="14"/>
      <c r="I280" s="15"/>
    </row>
    <row r="281" spans="1:9" hidden="1" x14ac:dyDescent="0.25">
      <c r="A281" s="25"/>
      <c r="B281" s="456"/>
      <c r="C281" s="456"/>
      <c r="D281" s="456"/>
      <c r="E281" s="456"/>
      <c r="F281" s="456"/>
      <c r="G281" s="456"/>
      <c r="H281" s="14"/>
      <c r="I281" s="15"/>
    </row>
    <row r="282" spans="1:9" hidden="1" x14ac:dyDescent="0.25">
      <c r="A282" s="25"/>
      <c r="B282" s="22" t="s">
        <v>87</v>
      </c>
      <c r="C282" s="143"/>
      <c r="D282" s="143"/>
      <c r="E282" s="143"/>
      <c r="F282" s="143"/>
      <c r="G282" s="143"/>
      <c r="H282" s="14"/>
      <c r="I282" s="15"/>
    </row>
    <row r="283" spans="1:9" hidden="1" x14ac:dyDescent="0.25">
      <c r="A283" s="25"/>
      <c r="B283" s="22"/>
      <c r="C283" s="143"/>
      <c r="D283" s="143"/>
      <c r="E283" s="143"/>
      <c r="F283" s="143"/>
      <c r="G283" s="143"/>
      <c r="H283" s="14"/>
      <c r="I283" s="15"/>
    </row>
    <row r="284" spans="1:9" hidden="1" x14ac:dyDescent="0.25">
      <c r="A284" s="25"/>
      <c r="B284" s="156"/>
      <c r="C284" s="157"/>
      <c r="D284" s="157"/>
      <c r="E284" s="157"/>
      <c r="F284" s="157"/>
      <c r="G284" s="157"/>
      <c r="H284" s="14"/>
      <c r="I284" s="15"/>
    </row>
    <row r="285" spans="1:9" hidden="1" x14ac:dyDescent="0.25">
      <c r="A285" s="25"/>
      <c r="B285" s="21"/>
      <c r="C285" s="84" t="s">
        <v>88</v>
      </c>
      <c r="D285" s="84" t="s">
        <v>89</v>
      </c>
      <c r="E285" s="84" t="s">
        <v>90</v>
      </c>
      <c r="F285" s="84"/>
      <c r="G285" s="45" t="s">
        <v>69</v>
      </c>
      <c r="H285" s="14"/>
      <c r="I285" s="15"/>
    </row>
    <row r="286" spans="1:9" hidden="1" x14ac:dyDescent="0.25">
      <c r="A286" s="25"/>
      <c r="B286" s="27"/>
      <c r="C286" s="133">
        <v>390</v>
      </c>
      <c r="D286" s="84" t="s">
        <v>89</v>
      </c>
      <c r="E286" s="133">
        <v>14.9</v>
      </c>
      <c r="F286" s="84" t="s">
        <v>42</v>
      </c>
      <c r="G286" s="152">
        <f>C286*E286</f>
        <v>5811</v>
      </c>
      <c r="H286" s="14"/>
      <c r="I286" s="15"/>
    </row>
    <row r="287" spans="1:9" hidden="1" x14ac:dyDescent="0.25">
      <c r="A287" s="25"/>
      <c r="B287" s="151"/>
      <c r="C287" s="152"/>
      <c r="D287" s="152"/>
      <c r="E287" s="52"/>
      <c r="F287" s="52"/>
      <c r="G287" s="52"/>
      <c r="H287" s="14"/>
      <c r="I287" s="15"/>
    </row>
    <row r="288" spans="1:9" hidden="1" x14ac:dyDescent="0.25">
      <c r="A288" s="25"/>
      <c r="B288" s="151"/>
      <c r="C288" s="152"/>
      <c r="D288" s="152"/>
      <c r="E288" s="52"/>
      <c r="F288" s="52"/>
      <c r="G288" s="52"/>
      <c r="H288" s="14"/>
      <c r="I288" s="15"/>
    </row>
    <row r="289" spans="1:9" hidden="1" x14ac:dyDescent="0.25">
      <c r="A289" s="25"/>
      <c r="B289" s="151"/>
      <c r="C289" s="152"/>
      <c r="D289" s="152"/>
      <c r="E289" s="52"/>
      <c r="F289" s="52"/>
      <c r="G289" s="52"/>
      <c r="H289" s="14"/>
      <c r="I289" s="15"/>
    </row>
    <row r="290" spans="1:9" hidden="1" x14ac:dyDescent="0.25">
      <c r="A290" s="25"/>
      <c r="B290" s="124" t="s">
        <v>91</v>
      </c>
      <c r="C290" s="7"/>
      <c r="D290" s="49">
        <f>G286</f>
        <v>5811</v>
      </c>
      <c r="E290" s="110" t="s">
        <v>85</v>
      </c>
      <c r="F290" s="52"/>
      <c r="G290" s="52"/>
      <c r="H290" s="14"/>
      <c r="I290" s="15"/>
    </row>
    <row r="291" spans="1:9" hidden="1" x14ac:dyDescent="0.25">
      <c r="A291" s="25"/>
      <c r="B291" s="154"/>
      <c r="C291" s="155"/>
      <c r="D291" s="155"/>
      <c r="E291" s="155"/>
      <c r="F291" s="52"/>
      <c r="G291" s="52"/>
      <c r="H291" s="14"/>
      <c r="I291" s="15"/>
    </row>
    <row r="292" spans="1:9" hidden="1" x14ac:dyDescent="0.25">
      <c r="A292" s="25"/>
      <c r="B292" s="154"/>
      <c r="C292" s="155"/>
      <c r="D292" s="155"/>
      <c r="E292" s="155"/>
      <c r="F292" s="52"/>
      <c r="G292" s="52"/>
      <c r="H292" s="14"/>
      <c r="I292" s="15"/>
    </row>
    <row r="293" spans="1:9" hidden="1" x14ac:dyDescent="0.25">
      <c r="A293" s="25"/>
      <c r="B293" s="151"/>
      <c r="C293" s="152"/>
      <c r="D293" s="152"/>
      <c r="E293" s="52"/>
      <c r="F293" s="52"/>
      <c r="G293" s="52"/>
      <c r="H293" s="14"/>
      <c r="I293" s="15"/>
    </row>
    <row r="294" spans="1:9" ht="15.75" hidden="1" customHeight="1" x14ac:dyDescent="0.25">
      <c r="A294" s="14" t="s">
        <v>92</v>
      </c>
      <c r="B294" s="447" t="s">
        <v>93</v>
      </c>
      <c r="C294" s="447"/>
      <c r="D294" s="447"/>
      <c r="E294" s="447"/>
      <c r="F294" s="447"/>
      <c r="G294" s="447"/>
      <c r="H294" s="110" t="s">
        <v>21</v>
      </c>
      <c r="I294" s="70">
        <f>D305</f>
        <v>43.6</v>
      </c>
    </row>
    <row r="295" spans="1:9" hidden="1" x14ac:dyDescent="0.25">
      <c r="A295" s="25"/>
      <c r="B295" s="151"/>
      <c r="C295" s="152"/>
      <c r="D295" s="152"/>
      <c r="E295" s="52"/>
      <c r="F295" s="52"/>
      <c r="G295" s="52"/>
      <c r="H295" s="14"/>
      <c r="I295" s="15"/>
    </row>
    <row r="296" spans="1:9" hidden="1" x14ac:dyDescent="0.25">
      <c r="A296" s="25"/>
      <c r="B296" s="151"/>
      <c r="C296" s="152"/>
      <c r="D296" s="152"/>
      <c r="E296" s="52"/>
      <c r="F296" s="52"/>
      <c r="G296" s="52"/>
      <c r="H296" s="14"/>
      <c r="I296" s="15"/>
    </row>
    <row r="297" spans="1:9" ht="30" hidden="1" customHeight="1" x14ac:dyDescent="0.25">
      <c r="A297" s="25"/>
      <c r="B297" s="453" t="s">
        <v>94</v>
      </c>
      <c r="C297" s="453"/>
      <c r="D297" s="453"/>
      <c r="E297" s="453"/>
      <c r="F297" s="453"/>
      <c r="G297" s="453"/>
      <c r="H297" s="14"/>
      <c r="I297" s="15"/>
    </row>
    <row r="298" spans="1:9" hidden="1" x14ac:dyDescent="0.25">
      <c r="A298" s="25"/>
      <c r="B298" s="27"/>
      <c r="C298" s="133"/>
      <c r="D298" s="45"/>
      <c r="E298" s="45"/>
      <c r="F298" s="80"/>
      <c r="G298" s="158"/>
      <c r="H298" s="14"/>
      <c r="I298" s="15"/>
    </row>
    <row r="299" spans="1:9" hidden="1" x14ac:dyDescent="0.25">
      <c r="A299" s="25"/>
      <c r="B299" s="159">
        <v>33</v>
      </c>
      <c r="C299" s="159">
        <v>11.2</v>
      </c>
      <c r="D299" s="159">
        <v>21.8</v>
      </c>
      <c r="E299" s="29" t="s">
        <v>95</v>
      </c>
      <c r="F299" s="73" t="s">
        <v>42</v>
      </c>
      <c r="G299" s="160">
        <v>43.8</v>
      </c>
      <c r="H299" s="14"/>
      <c r="I299" s="15"/>
    </row>
    <row r="300" spans="1:9" hidden="1" x14ac:dyDescent="0.25">
      <c r="A300" s="25"/>
      <c r="B300" s="27"/>
      <c r="C300" s="133"/>
      <c r="D300" s="45"/>
      <c r="E300" s="45"/>
      <c r="F300" s="80"/>
      <c r="G300" s="158"/>
      <c r="H300" s="14"/>
      <c r="I300" s="15"/>
    </row>
    <row r="301" spans="1:9" hidden="1" x14ac:dyDescent="0.25">
      <c r="A301" s="25"/>
      <c r="B301" s="27"/>
      <c r="C301" s="133"/>
      <c r="D301" s="45"/>
      <c r="E301" s="45"/>
      <c r="F301" s="80"/>
      <c r="G301" s="158"/>
      <c r="H301" s="14"/>
      <c r="I301" s="15"/>
    </row>
    <row r="302" spans="1:9" hidden="1" x14ac:dyDescent="0.25">
      <c r="A302" s="25"/>
      <c r="B302" s="101"/>
      <c r="C302" s="161" t="s">
        <v>69</v>
      </c>
      <c r="D302" s="161" t="s">
        <v>42</v>
      </c>
      <c r="E302" s="162">
        <v>43.6</v>
      </c>
      <c r="G302" s="163"/>
      <c r="H302" s="14"/>
      <c r="I302" s="15"/>
    </row>
    <row r="303" spans="1:9" hidden="1" x14ac:dyDescent="0.25">
      <c r="A303" s="25"/>
      <c r="B303" s="151"/>
      <c r="C303" s="152"/>
      <c r="D303" s="152"/>
      <c r="E303" s="52"/>
      <c r="F303" s="52"/>
      <c r="G303" s="52"/>
      <c r="H303" s="14"/>
      <c r="I303" s="15"/>
    </row>
    <row r="304" spans="1:9" hidden="1" x14ac:dyDescent="0.25">
      <c r="A304" s="25"/>
      <c r="B304" s="151"/>
      <c r="C304" s="152"/>
      <c r="D304" s="152"/>
      <c r="E304" s="52"/>
      <c r="F304" s="52"/>
      <c r="G304" s="52"/>
      <c r="H304" s="14"/>
      <c r="I304" s="15"/>
    </row>
    <row r="305" spans="1:9" hidden="1" x14ac:dyDescent="0.25">
      <c r="A305" s="25"/>
      <c r="B305" s="124" t="s">
        <v>96</v>
      </c>
      <c r="C305" s="7"/>
      <c r="D305" s="49">
        <f>E302</f>
        <v>43.6</v>
      </c>
      <c r="E305" s="110" t="s">
        <v>21</v>
      </c>
      <c r="F305" s="52"/>
      <c r="G305" s="52"/>
      <c r="H305" s="14"/>
      <c r="I305" s="15"/>
    </row>
    <row r="306" spans="1:9" hidden="1" x14ac:dyDescent="0.25">
      <c r="A306" s="25"/>
      <c r="B306" s="151"/>
      <c r="C306" s="152"/>
      <c r="D306" s="152"/>
      <c r="E306" s="52"/>
      <c r="F306" s="52"/>
      <c r="G306" s="52"/>
      <c r="H306" s="14"/>
      <c r="I306" s="15"/>
    </row>
    <row r="307" spans="1:9" hidden="1" x14ac:dyDescent="0.25">
      <c r="A307" s="25"/>
      <c r="B307" s="151"/>
      <c r="C307" s="152"/>
      <c r="D307" s="152"/>
      <c r="E307" s="52"/>
      <c r="F307" s="52"/>
      <c r="G307" s="52"/>
      <c r="H307" s="14"/>
      <c r="I307" s="15"/>
    </row>
    <row r="308" spans="1:9" hidden="1" x14ac:dyDescent="0.25">
      <c r="A308" s="25"/>
      <c r="B308" s="151"/>
      <c r="C308" s="152"/>
      <c r="D308" s="152"/>
      <c r="E308" s="52"/>
      <c r="F308" s="52"/>
      <c r="G308" s="52"/>
      <c r="H308" s="14"/>
      <c r="I308" s="15"/>
    </row>
    <row r="309" spans="1:9" hidden="1" x14ac:dyDescent="0.25">
      <c r="A309" s="25"/>
      <c r="B309" s="151"/>
      <c r="C309" s="152"/>
      <c r="D309" s="152"/>
      <c r="E309" s="52"/>
      <c r="F309" s="52"/>
      <c r="G309" s="52"/>
      <c r="H309" s="14"/>
      <c r="I309" s="15"/>
    </row>
    <row r="310" spans="1:9" hidden="1" x14ac:dyDescent="0.25">
      <c r="A310" s="25"/>
      <c r="B310" s="151"/>
      <c r="C310" s="152"/>
      <c r="D310" s="152"/>
      <c r="E310" s="52"/>
      <c r="F310" s="52"/>
      <c r="G310" s="52"/>
      <c r="H310" s="14"/>
      <c r="I310" s="15"/>
    </row>
    <row r="311" spans="1:9" hidden="1" x14ac:dyDescent="0.25">
      <c r="A311" s="25"/>
      <c r="B311" s="151"/>
      <c r="C311" s="152"/>
      <c r="D311" s="152"/>
      <c r="E311" s="52"/>
      <c r="F311" s="52"/>
      <c r="G311" s="52"/>
      <c r="H311" s="14"/>
      <c r="I311" s="15"/>
    </row>
    <row r="312" spans="1:9" hidden="1" x14ac:dyDescent="0.25">
      <c r="A312" s="25"/>
      <c r="B312" s="151"/>
      <c r="C312" s="152"/>
      <c r="D312" s="152"/>
      <c r="E312" s="52"/>
      <c r="F312" s="52"/>
      <c r="G312" s="52"/>
      <c r="H312" s="14"/>
      <c r="I312" s="15"/>
    </row>
    <row r="313" spans="1:9" hidden="1" x14ac:dyDescent="0.25">
      <c r="A313" s="25"/>
      <c r="B313" s="151"/>
      <c r="C313" s="152"/>
      <c r="D313" s="152"/>
      <c r="E313" s="52"/>
      <c r="F313" s="52"/>
      <c r="G313" s="52"/>
      <c r="H313" s="14"/>
      <c r="I313" s="15"/>
    </row>
    <row r="314" spans="1:9" hidden="1" x14ac:dyDescent="0.25">
      <c r="A314" s="25"/>
      <c r="B314" s="151"/>
      <c r="C314" s="152"/>
      <c r="D314" s="152"/>
      <c r="E314" s="52"/>
      <c r="F314" s="52"/>
      <c r="G314" s="52"/>
      <c r="H314" s="14"/>
      <c r="I314" s="15"/>
    </row>
    <row r="315" spans="1:9" hidden="1" x14ac:dyDescent="0.25">
      <c r="A315" s="25"/>
      <c r="B315" s="151"/>
      <c r="C315" s="152"/>
      <c r="D315" s="152"/>
      <c r="E315" s="52"/>
      <c r="F315" s="52"/>
      <c r="G315" s="52"/>
      <c r="H315" s="14"/>
      <c r="I315" s="15"/>
    </row>
    <row r="316" spans="1:9" hidden="1" x14ac:dyDescent="0.25">
      <c r="A316" s="25"/>
      <c r="B316" s="151"/>
      <c r="C316" s="152"/>
      <c r="D316" s="152"/>
      <c r="E316" s="52"/>
      <c r="F316" s="52"/>
      <c r="G316" s="52"/>
      <c r="H316" s="14"/>
      <c r="I316" s="15"/>
    </row>
    <row r="317" spans="1:9" hidden="1" x14ac:dyDescent="0.25">
      <c r="A317" s="25"/>
      <c r="B317" s="151"/>
      <c r="C317" s="152"/>
      <c r="D317" s="152"/>
      <c r="E317" s="52"/>
      <c r="F317" s="52"/>
      <c r="G317" s="52"/>
      <c r="H317" s="14"/>
      <c r="I317" s="15"/>
    </row>
    <row r="318" spans="1:9" hidden="1" x14ac:dyDescent="0.25">
      <c r="A318" s="25"/>
      <c r="B318" s="151"/>
      <c r="C318" s="152"/>
      <c r="D318" s="152"/>
      <c r="E318" s="52"/>
      <c r="F318" s="52"/>
      <c r="G318" s="52"/>
      <c r="H318" s="14"/>
      <c r="I318" s="15"/>
    </row>
    <row r="319" spans="1:9" hidden="1" x14ac:dyDescent="0.25">
      <c r="A319" s="25"/>
      <c r="B319" s="151"/>
      <c r="C319" s="152"/>
      <c r="D319" s="152"/>
      <c r="E319" s="52"/>
      <c r="F319" s="52"/>
      <c r="G319" s="52"/>
      <c r="H319" s="14"/>
      <c r="I319" s="15"/>
    </row>
    <row r="320" spans="1:9" hidden="1" x14ac:dyDescent="0.25">
      <c r="A320" s="25"/>
      <c r="B320" s="151"/>
      <c r="C320" s="152"/>
      <c r="D320" s="152"/>
      <c r="E320" s="52"/>
      <c r="F320" s="52"/>
      <c r="G320" s="52"/>
      <c r="H320" s="14"/>
      <c r="I320" s="15"/>
    </row>
    <row r="321" spans="1:9" hidden="1" x14ac:dyDescent="0.25">
      <c r="A321" s="25"/>
      <c r="B321" s="151"/>
      <c r="C321" s="152"/>
      <c r="D321" s="152"/>
      <c r="E321" s="52"/>
      <c r="F321" s="52"/>
      <c r="G321" s="52"/>
      <c r="H321" s="14"/>
      <c r="I321" s="15"/>
    </row>
    <row r="322" spans="1:9" hidden="1" x14ac:dyDescent="0.25">
      <c r="A322" s="25"/>
      <c r="B322" s="151"/>
      <c r="C322" s="152"/>
      <c r="D322" s="152"/>
      <c r="E322" s="52"/>
      <c r="F322" s="52"/>
      <c r="G322" s="52"/>
      <c r="H322" s="14"/>
      <c r="I322" s="15"/>
    </row>
    <row r="323" spans="1:9" hidden="1" x14ac:dyDescent="0.25">
      <c r="A323" s="25"/>
      <c r="B323" s="151"/>
      <c r="C323" s="152"/>
      <c r="D323" s="152"/>
      <c r="E323" s="52"/>
      <c r="F323" s="52"/>
      <c r="G323" s="52"/>
      <c r="H323" s="14"/>
      <c r="I323" s="15"/>
    </row>
    <row r="324" spans="1:9" hidden="1" x14ac:dyDescent="0.25">
      <c r="A324" s="25"/>
      <c r="B324" s="151"/>
      <c r="C324" s="152"/>
      <c r="D324" s="152"/>
      <c r="E324" s="52"/>
      <c r="F324" s="52"/>
      <c r="G324" s="52"/>
      <c r="H324" s="14"/>
      <c r="I324" s="15"/>
    </row>
    <row r="325" spans="1:9" hidden="1" x14ac:dyDescent="0.25">
      <c r="A325" s="25"/>
      <c r="B325" s="151"/>
      <c r="C325" s="152"/>
      <c r="D325" s="152"/>
      <c r="E325" s="52"/>
      <c r="F325" s="52"/>
      <c r="G325" s="52"/>
      <c r="H325" s="14"/>
      <c r="I325" s="15"/>
    </row>
    <row r="326" spans="1:9" hidden="1" x14ac:dyDescent="0.25">
      <c r="A326" s="25"/>
      <c r="B326" s="151"/>
      <c r="C326" s="152"/>
      <c r="D326" s="152"/>
      <c r="E326" s="52"/>
      <c r="F326" s="52"/>
      <c r="G326" s="52"/>
      <c r="H326" s="14"/>
      <c r="I326" s="15"/>
    </row>
    <row r="327" spans="1:9" ht="15.75" hidden="1" customHeight="1" x14ac:dyDescent="0.25">
      <c r="A327" s="14" t="s">
        <v>97</v>
      </c>
      <c r="B327" s="447" t="s">
        <v>98</v>
      </c>
      <c r="C327" s="447"/>
      <c r="D327" s="447"/>
      <c r="E327" s="447"/>
      <c r="F327" s="447"/>
      <c r="G327" s="447"/>
      <c r="H327" s="110" t="s">
        <v>21</v>
      </c>
      <c r="I327" s="70">
        <f>D336</f>
        <v>21.8</v>
      </c>
    </row>
    <row r="328" spans="1:9" hidden="1" x14ac:dyDescent="0.25">
      <c r="A328" s="25"/>
      <c r="B328" s="151"/>
      <c r="C328" s="152"/>
      <c r="D328" s="152"/>
      <c r="E328" s="52"/>
      <c r="F328" s="52"/>
      <c r="G328" s="52"/>
      <c r="H328" s="14"/>
      <c r="I328" s="15"/>
    </row>
    <row r="329" spans="1:9" hidden="1" x14ac:dyDescent="0.25">
      <c r="A329" s="25"/>
      <c r="B329" s="514" t="s">
        <v>99</v>
      </c>
      <c r="C329" s="514"/>
      <c r="D329" s="514"/>
      <c r="E329" s="514"/>
      <c r="F329" s="514"/>
      <c r="G329" s="514"/>
      <c r="H329" s="14"/>
      <c r="I329" s="15"/>
    </row>
    <row r="330" spans="1:9" hidden="1" x14ac:dyDescent="0.25">
      <c r="A330" s="25"/>
      <c r="B330" s="27"/>
      <c r="C330" s="133"/>
      <c r="D330" s="45"/>
      <c r="E330" s="45"/>
      <c r="F330" s="80"/>
      <c r="G330" s="158"/>
      <c r="H330" s="14"/>
      <c r="I330" s="15"/>
    </row>
    <row r="331" spans="1:9" hidden="1" x14ac:dyDescent="0.25">
      <c r="A331" s="25"/>
      <c r="B331" s="159">
        <v>33</v>
      </c>
      <c r="C331" s="159">
        <v>11.2</v>
      </c>
      <c r="D331" s="29" t="s">
        <v>42</v>
      </c>
      <c r="E331" s="159">
        <v>21.8</v>
      </c>
      <c r="F331" s="164"/>
      <c r="H331" s="14"/>
      <c r="I331" s="15"/>
    </row>
    <row r="332" spans="1:9" hidden="1" x14ac:dyDescent="0.25">
      <c r="A332" s="25"/>
      <c r="B332" s="27"/>
      <c r="C332" s="133"/>
      <c r="D332" s="45"/>
      <c r="E332" s="45"/>
      <c r="F332" s="80"/>
      <c r="G332" s="158"/>
      <c r="H332" s="14"/>
      <c r="I332" s="15"/>
    </row>
    <row r="333" spans="1:9" hidden="1" x14ac:dyDescent="0.25">
      <c r="A333" s="25"/>
      <c r="B333" s="27"/>
      <c r="C333" s="133" t="s">
        <v>69</v>
      </c>
      <c r="D333" s="45" t="s">
        <v>42</v>
      </c>
      <c r="E333" s="45">
        <f>E331</f>
        <v>21.8</v>
      </c>
      <c r="F333" s="80"/>
      <c r="G333" s="158"/>
      <c r="H333" s="14"/>
      <c r="I333" s="15"/>
    </row>
    <row r="334" spans="1:9" hidden="1" x14ac:dyDescent="0.25">
      <c r="A334" s="25"/>
      <c r="B334" s="151"/>
      <c r="C334" s="152"/>
      <c r="D334" s="152"/>
      <c r="E334" s="52"/>
      <c r="F334" s="52"/>
      <c r="G334" s="52"/>
      <c r="H334" s="14"/>
      <c r="I334" s="15"/>
    </row>
    <row r="335" spans="1:9" hidden="1" x14ac:dyDescent="0.25">
      <c r="A335" s="25"/>
      <c r="B335" s="151"/>
      <c r="C335" s="152"/>
      <c r="D335" s="152"/>
      <c r="E335" s="52"/>
      <c r="F335" s="52"/>
      <c r="G335" s="52"/>
      <c r="H335" s="14"/>
      <c r="I335" s="15"/>
    </row>
    <row r="336" spans="1:9" hidden="1" x14ac:dyDescent="0.25">
      <c r="A336" s="25"/>
      <c r="B336" s="124" t="s">
        <v>100</v>
      </c>
      <c r="C336" s="7"/>
      <c r="D336" s="49">
        <f>E333</f>
        <v>21.8</v>
      </c>
      <c r="E336" s="127" t="s">
        <v>21</v>
      </c>
      <c r="F336" s="45"/>
      <c r="G336" s="7"/>
      <c r="H336" s="14"/>
      <c r="I336" s="15"/>
    </row>
    <row r="337" spans="1:9" hidden="1" x14ac:dyDescent="0.25">
      <c r="A337" s="25"/>
      <c r="B337" s="124"/>
      <c r="C337" s="7"/>
      <c r="D337" s="49"/>
      <c r="E337" s="127"/>
      <c r="F337" s="45"/>
      <c r="G337" s="7"/>
      <c r="H337" s="14"/>
      <c r="I337" s="15"/>
    </row>
    <row r="338" spans="1:9" hidden="1" x14ac:dyDescent="0.25">
      <c r="A338" s="25"/>
      <c r="B338" s="124"/>
      <c r="C338" s="7"/>
      <c r="D338" s="49"/>
      <c r="E338" s="127"/>
      <c r="F338" s="45"/>
      <c r="G338" s="7"/>
      <c r="H338" s="14"/>
      <c r="I338" s="15"/>
    </row>
    <row r="339" spans="1:9" hidden="1" x14ac:dyDescent="0.25">
      <c r="A339" s="25"/>
      <c r="B339" s="124"/>
      <c r="C339" s="7"/>
      <c r="D339" s="49"/>
      <c r="E339" s="127"/>
      <c r="F339" s="45"/>
      <c r="G339" s="7"/>
      <c r="H339" s="14"/>
      <c r="I339" s="15"/>
    </row>
    <row r="340" spans="1:9" hidden="1" x14ac:dyDescent="0.25">
      <c r="A340" s="25"/>
      <c r="B340" s="124"/>
      <c r="C340" s="7"/>
      <c r="D340" s="49"/>
      <c r="E340" s="127"/>
      <c r="F340" s="45"/>
      <c r="G340" s="7"/>
      <c r="H340" s="14"/>
      <c r="I340" s="15"/>
    </row>
    <row r="341" spans="1:9" hidden="1" x14ac:dyDescent="0.25">
      <c r="A341" s="25"/>
      <c r="B341" s="124"/>
      <c r="C341" s="7"/>
      <c r="D341" s="49"/>
      <c r="E341" s="127"/>
      <c r="F341" s="45"/>
      <c r="G341" s="7"/>
      <c r="H341" s="14"/>
      <c r="I341" s="15"/>
    </row>
    <row r="342" spans="1:9" hidden="1" x14ac:dyDescent="0.25">
      <c r="A342" s="25"/>
      <c r="B342" s="124"/>
      <c r="C342" s="7"/>
      <c r="D342" s="49"/>
      <c r="E342" s="127"/>
      <c r="F342" s="45"/>
      <c r="G342" s="7"/>
      <c r="H342" s="14"/>
      <c r="I342" s="15"/>
    </row>
    <row r="343" spans="1:9" hidden="1" x14ac:dyDescent="0.25">
      <c r="A343" s="25"/>
      <c r="B343" s="124"/>
      <c r="C343" s="7"/>
      <c r="D343" s="49"/>
      <c r="E343" s="127"/>
      <c r="F343" s="45"/>
      <c r="G343" s="7"/>
      <c r="H343" s="14"/>
      <c r="I343" s="15"/>
    </row>
    <row r="344" spans="1:9" hidden="1" x14ac:dyDescent="0.25">
      <c r="A344" s="25"/>
      <c r="B344" s="124"/>
      <c r="C344" s="7"/>
      <c r="D344" s="49"/>
      <c r="E344" s="127"/>
      <c r="F344" s="45"/>
      <c r="G344" s="7"/>
      <c r="H344" s="14"/>
      <c r="I344" s="15"/>
    </row>
    <row r="345" spans="1:9" hidden="1" x14ac:dyDescent="0.25">
      <c r="A345" s="25"/>
      <c r="B345" s="124"/>
      <c r="C345" s="7"/>
      <c r="D345" s="49"/>
      <c r="E345" s="127"/>
      <c r="F345" s="45"/>
      <c r="G345" s="7"/>
      <c r="H345" s="14"/>
      <c r="I345" s="15"/>
    </row>
    <row r="346" spans="1:9" hidden="1" x14ac:dyDescent="0.25">
      <c r="A346" s="25"/>
      <c r="B346" s="124"/>
      <c r="C346" s="7"/>
      <c r="D346" s="49"/>
      <c r="E346" s="127"/>
      <c r="F346" s="45"/>
      <c r="G346" s="7"/>
      <c r="H346" s="14"/>
      <c r="I346" s="15"/>
    </row>
    <row r="347" spans="1:9" hidden="1" x14ac:dyDescent="0.25">
      <c r="A347" s="25"/>
      <c r="B347" s="124"/>
      <c r="C347" s="7"/>
      <c r="D347" s="49"/>
      <c r="E347" s="127"/>
      <c r="F347" s="45"/>
      <c r="G347" s="7"/>
      <c r="H347" s="14"/>
      <c r="I347" s="15"/>
    </row>
    <row r="348" spans="1:9" hidden="1" x14ac:dyDescent="0.25">
      <c r="A348" s="25"/>
      <c r="B348" s="124"/>
      <c r="C348" s="7"/>
      <c r="D348" s="49"/>
      <c r="E348" s="127"/>
      <c r="F348" s="45"/>
      <c r="G348" s="7"/>
      <c r="H348" s="14"/>
      <c r="I348" s="15"/>
    </row>
    <row r="349" spans="1:9" hidden="1" x14ac:dyDescent="0.25">
      <c r="A349" s="25"/>
      <c r="B349" s="124"/>
      <c r="C349" s="7"/>
      <c r="D349" s="49"/>
      <c r="E349" s="127"/>
      <c r="F349" s="45"/>
      <c r="G349" s="7"/>
      <c r="H349" s="14"/>
      <c r="I349" s="15"/>
    </row>
    <row r="350" spans="1:9" hidden="1" x14ac:dyDescent="0.25">
      <c r="A350" s="25"/>
      <c r="B350" s="124"/>
      <c r="C350" s="7"/>
      <c r="D350" s="49"/>
      <c r="E350" s="127"/>
      <c r="F350" s="45"/>
      <c r="G350" s="7"/>
      <c r="H350" s="14"/>
      <c r="I350" s="15"/>
    </row>
    <row r="351" spans="1:9" hidden="1" x14ac:dyDescent="0.25">
      <c r="A351" s="25"/>
      <c r="B351" s="124"/>
      <c r="C351" s="7"/>
      <c r="D351" s="49"/>
      <c r="E351" s="127"/>
      <c r="F351" s="45"/>
      <c r="G351" s="7"/>
      <c r="H351" s="14"/>
      <c r="I351" s="15"/>
    </row>
    <row r="352" spans="1:9" hidden="1" x14ac:dyDescent="0.25">
      <c r="A352" s="25"/>
      <c r="B352" s="124"/>
      <c r="C352" s="7"/>
      <c r="D352" s="49"/>
      <c r="E352" s="127"/>
      <c r="F352" s="45"/>
      <c r="G352" s="7"/>
      <c r="H352" s="14"/>
      <c r="I352" s="15"/>
    </row>
    <row r="353" spans="1:9" hidden="1" x14ac:dyDescent="0.25">
      <c r="A353" s="25"/>
      <c r="B353" s="124"/>
      <c r="C353" s="7"/>
      <c r="D353" s="49"/>
      <c r="E353" s="127"/>
      <c r="F353" s="45"/>
      <c r="G353" s="7"/>
      <c r="H353" s="14"/>
      <c r="I353" s="15"/>
    </row>
    <row r="354" spans="1:9" hidden="1" x14ac:dyDescent="0.25">
      <c r="A354" s="25"/>
      <c r="B354" s="124"/>
      <c r="C354" s="7"/>
      <c r="D354" s="49"/>
      <c r="E354" s="127"/>
      <c r="F354" s="45"/>
      <c r="G354" s="7"/>
      <c r="H354" s="14"/>
      <c r="I354" s="15"/>
    </row>
    <row r="355" spans="1:9" hidden="1" x14ac:dyDescent="0.25">
      <c r="A355" s="25"/>
      <c r="B355" s="124"/>
      <c r="C355" s="7"/>
      <c r="D355" s="49"/>
      <c r="E355" s="127"/>
      <c r="F355" s="45"/>
      <c r="G355" s="7"/>
      <c r="H355" s="14"/>
      <c r="I355" s="15"/>
    </row>
    <row r="356" spans="1:9" hidden="1" x14ac:dyDescent="0.25">
      <c r="A356" s="25"/>
      <c r="B356" s="124"/>
      <c r="C356" s="7"/>
      <c r="D356" s="49"/>
      <c r="E356" s="127"/>
      <c r="F356" s="45"/>
      <c r="G356" s="7"/>
      <c r="H356" s="14"/>
      <c r="I356" s="15"/>
    </row>
    <row r="357" spans="1:9" hidden="1" x14ac:dyDescent="0.25">
      <c r="A357" s="25"/>
      <c r="B357" s="124"/>
      <c r="C357" s="7"/>
      <c r="D357" s="49"/>
      <c r="E357" s="127"/>
      <c r="F357" s="45"/>
      <c r="G357" s="7"/>
      <c r="H357" s="14"/>
      <c r="I357" s="15"/>
    </row>
    <row r="358" spans="1:9" ht="15.75" hidden="1" customHeight="1" x14ac:dyDescent="0.25">
      <c r="A358" s="14" t="s">
        <v>101</v>
      </c>
      <c r="B358" s="447" t="s">
        <v>102</v>
      </c>
      <c r="C358" s="447"/>
      <c r="D358" s="447"/>
      <c r="E358" s="447"/>
      <c r="F358" s="447"/>
      <c r="G358" s="447"/>
      <c r="H358" s="110" t="s">
        <v>21</v>
      </c>
      <c r="I358" s="70">
        <f>D371</f>
        <v>43.6</v>
      </c>
    </row>
    <row r="359" spans="1:9" hidden="1" x14ac:dyDescent="0.25">
      <c r="A359" s="25"/>
      <c r="B359" s="151"/>
      <c r="C359" s="152"/>
      <c r="D359" s="152"/>
      <c r="E359" s="52"/>
      <c r="F359" s="52"/>
      <c r="G359" s="52"/>
      <c r="H359" s="14"/>
      <c r="I359" s="15"/>
    </row>
    <row r="360" spans="1:9" hidden="1" x14ac:dyDescent="0.25">
      <c r="A360" s="25"/>
      <c r="B360" s="453" t="s">
        <v>103</v>
      </c>
      <c r="C360" s="453"/>
      <c r="D360" s="453"/>
      <c r="E360" s="453"/>
      <c r="F360" s="453"/>
      <c r="G360" s="453"/>
      <c r="H360" s="14"/>
      <c r="I360" s="15"/>
    </row>
    <row r="361" spans="1:9" hidden="1" x14ac:dyDescent="0.25">
      <c r="A361" s="25"/>
      <c r="B361" s="27"/>
      <c r="C361" s="133"/>
      <c r="D361" s="45"/>
      <c r="E361" s="45"/>
      <c r="F361" s="80"/>
      <c r="G361" s="158"/>
      <c r="H361" s="14"/>
      <c r="I361" s="15"/>
    </row>
    <row r="362" spans="1:9" hidden="1" x14ac:dyDescent="0.25">
      <c r="A362" s="25"/>
      <c r="B362" s="159">
        <v>33</v>
      </c>
      <c r="C362" s="159">
        <v>11.2</v>
      </c>
      <c r="D362" s="159">
        <v>21.8</v>
      </c>
      <c r="E362" s="29" t="s">
        <v>95</v>
      </c>
      <c r="F362" s="73" t="s">
        <v>42</v>
      </c>
      <c r="G362" s="160">
        <v>43.8</v>
      </c>
      <c r="H362" s="14"/>
      <c r="I362" s="15"/>
    </row>
    <row r="363" spans="1:9" hidden="1" x14ac:dyDescent="0.25">
      <c r="A363" s="25"/>
      <c r="B363" s="27"/>
      <c r="C363" s="133"/>
      <c r="D363" s="45"/>
      <c r="E363" s="45"/>
      <c r="F363" s="80"/>
      <c r="G363" s="158"/>
      <c r="H363" s="14"/>
      <c r="I363" s="15"/>
    </row>
    <row r="364" spans="1:9" hidden="1" x14ac:dyDescent="0.25">
      <c r="A364" s="25"/>
      <c r="B364" s="27"/>
      <c r="C364" s="133"/>
      <c r="D364" s="45"/>
      <c r="E364" s="45"/>
      <c r="F364" s="80"/>
      <c r="G364" s="158"/>
      <c r="H364" s="14"/>
      <c r="I364" s="15"/>
    </row>
    <row r="365" spans="1:9" hidden="1" x14ac:dyDescent="0.25">
      <c r="A365" s="25"/>
      <c r="B365" s="101"/>
      <c r="C365" s="161" t="s">
        <v>69</v>
      </c>
      <c r="D365" s="161" t="s">
        <v>42</v>
      </c>
      <c r="E365" s="162">
        <v>43.6</v>
      </c>
      <c r="G365" s="163"/>
      <c r="H365" s="14"/>
      <c r="I365" s="15"/>
    </row>
    <row r="366" spans="1:9" hidden="1" x14ac:dyDescent="0.25">
      <c r="A366" s="25"/>
      <c r="B366" s="151"/>
      <c r="C366" s="152"/>
      <c r="D366" s="152"/>
      <c r="E366" s="52"/>
      <c r="F366" s="52"/>
      <c r="G366" s="52"/>
      <c r="H366" s="14"/>
      <c r="I366" s="15"/>
    </row>
    <row r="367" spans="1:9" hidden="1" x14ac:dyDescent="0.25">
      <c r="A367" s="25"/>
      <c r="B367" s="151"/>
      <c r="C367" s="152"/>
      <c r="D367" s="152"/>
      <c r="E367" s="52"/>
      <c r="F367" s="52"/>
      <c r="G367" s="52"/>
      <c r="H367" s="14"/>
      <c r="I367" s="15"/>
    </row>
    <row r="368" spans="1:9" hidden="1" x14ac:dyDescent="0.25">
      <c r="A368" s="25"/>
      <c r="B368" s="151"/>
      <c r="C368" s="152"/>
      <c r="D368" s="152"/>
      <c r="E368" s="52"/>
      <c r="F368" s="52"/>
      <c r="G368" s="52"/>
      <c r="H368" s="14"/>
      <c r="I368" s="15"/>
    </row>
    <row r="369" spans="1:9" hidden="1" x14ac:dyDescent="0.25">
      <c r="A369" s="25"/>
      <c r="B369" s="151"/>
      <c r="C369" s="152"/>
      <c r="D369" s="152"/>
      <c r="E369" s="52"/>
      <c r="F369" s="52"/>
      <c r="G369" s="52"/>
      <c r="H369" s="14"/>
      <c r="I369" s="15"/>
    </row>
    <row r="370" spans="1:9" hidden="1" x14ac:dyDescent="0.25">
      <c r="A370" s="25"/>
      <c r="B370" s="151"/>
      <c r="C370" s="152"/>
      <c r="D370" s="152"/>
      <c r="E370" s="52"/>
      <c r="F370" s="52"/>
      <c r="G370" s="52"/>
      <c r="H370" s="14"/>
      <c r="I370" s="15"/>
    </row>
    <row r="371" spans="1:9" hidden="1" x14ac:dyDescent="0.25">
      <c r="A371" s="25"/>
      <c r="B371" s="124" t="s">
        <v>104</v>
      </c>
      <c r="C371" s="7"/>
      <c r="D371" s="49">
        <f>E365</f>
        <v>43.6</v>
      </c>
      <c r="E371" s="127" t="s">
        <v>21</v>
      </c>
      <c r="F371" s="45"/>
      <c r="G371" s="7"/>
      <c r="H371" s="14"/>
      <c r="I371" s="15"/>
    </row>
    <row r="372" spans="1:9" hidden="1" x14ac:dyDescent="0.25">
      <c r="A372" s="25"/>
      <c r="B372" s="124"/>
      <c r="C372" s="7"/>
      <c r="D372" s="49"/>
      <c r="E372" s="127"/>
      <c r="F372" s="45"/>
      <c r="G372" s="7"/>
      <c r="H372" s="14"/>
      <c r="I372" s="15"/>
    </row>
    <row r="373" spans="1:9" hidden="1" x14ac:dyDescent="0.25">
      <c r="A373" s="25"/>
      <c r="B373" s="124"/>
      <c r="C373" s="7"/>
      <c r="D373" s="49"/>
      <c r="E373" s="127"/>
      <c r="F373" s="45"/>
      <c r="G373" s="7"/>
      <c r="H373" s="14"/>
      <c r="I373" s="15"/>
    </row>
    <row r="374" spans="1:9" hidden="1" x14ac:dyDescent="0.25">
      <c r="A374" s="25"/>
      <c r="B374" s="124"/>
      <c r="C374" s="7"/>
      <c r="D374" s="49"/>
      <c r="E374" s="127"/>
      <c r="F374" s="45"/>
      <c r="G374" s="7"/>
      <c r="H374" s="14"/>
      <c r="I374" s="15"/>
    </row>
    <row r="375" spans="1:9" hidden="1" x14ac:dyDescent="0.25">
      <c r="A375" s="25"/>
      <c r="B375" s="124"/>
      <c r="C375" s="7"/>
      <c r="D375" s="49"/>
      <c r="E375" s="127"/>
      <c r="F375" s="45"/>
      <c r="G375" s="7"/>
      <c r="H375" s="14"/>
      <c r="I375" s="15"/>
    </row>
    <row r="376" spans="1:9" hidden="1" x14ac:dyDescent="0.25">
      <c r="A376" s="25"/>
      <c r="B376" s="124"/>
      <c r="C376" s="7"/>
      <c r="D376" s="49"/>
      <c r="E376" s="127"/>
      <c r="F376" s="45"/>
      <c r="G376" s="7"/>
      <c r="H376" s="14"/>
      <c r="I376" s="15"/>
    </row>
    <row r="377" spans="1:9" hidden="1" x14ac:dyDescent="0.25">
      <c r="A377" s="25"/>
      <c r="B377" s="124"/>
      <c r="C377" s="7"/>
      <c r="D377" s="49"/>
      <c r="E377" s="127"/>
      <c r="F377" s="45"/>
      <c r="G377" s="7"/>
      <c r="H377" s="14"/>
      <c r="I377" s="15"/>
    </row>
    <row r="378" spans="1:9" hidden="1" x14ac:dyDescent="0.25">
      <c r="A378" s="25"/>
      <c r="B378" s="124"/>
      <c r="C378" s="7"/>
      <c r="D378" s="49"/>
      <c r="E378" s="127"/>
      <c r="F378" s="45"/>
      <c r="G378" s="7"/>
      <c r="H378" s="14"/>
      <c r="I378" s="15"/>
    </row>
    <row r="379" spans="1:9" hidden="1" x14ac:dyDescent="0.25">
      <c r="A379" s="25"/>
      <c r="B379" s="124"/>
      <c r="C379" s="7"/>
      <c r="D379" s="49"/>
      <c r="E379" s="127"/>
      <c r="F379" s="45"/>
      <c r="G379" s="7"/>
      <c r="H379" s="14"/>
      <c r="I379" s="15"/>
    </row>
    <row r="380" spans="1:9" hidden="1" x14ac:dyDescent="0.25">
      <c r="A380" s="25"/>
      <c r="B380" s="124"/>
      <c r="C380" s="7"/>
      <c r="D380" s="49"/>
      <c r="E380" s="127"/>
      <c r="F380" s="45"/>
      <c r="G380" s="7"/>
      <c r="H380" s="14"/>
      <c r="I380" s="15"/>
    </row>
    <row r="381" spans="1:9" hidden="1" x14ac:dyDescent="0.25">
      <c r="A381" s="25"/>
      <c r="B381" s="124"/>
      <c r="C381" s="7"/>
      <c r="D381" s="49"/>
      <c r="E381" s="127"/>
      <c r="F381" s="45"/>
      <c r="G381" s="7"/>
      <c r="H381" s="14"/>
      <c r="I381" s="15"/>
    </row>
    <row r="382" spans="1:9" hidden="1" x14ac:dyDescent="0.25">
      <c r="A382" s="25"/>
      <c r="B382" s="124"/>
      <c r="C382" s="7"/>
      <c r="D382" s="49"/>
      <c r="E382" s="127"/>
      <c r="F382" s="45"/>
      <c r="G382" s="7"/>
      <c r="H382" s="14"/>
      <c r="I382" s="15"/>
    </row>
    <row r="383" spans="1:9" hidden="1" x14ac:dyDescent="0.25">
      <c r="A383" s="25"/>
      <c r="B383" s="124"/>
      <c r="C383" s="7"/>
      <c r="D383" s="49"/>
      <c r="E383" s="127"/>
      <c r="F383" s="45"/>
      <c r="G383" s="7"/>
      <c r="H383" s="14"/>
      <c r="I383" s="15"/>
    </row>
    <row r="384" spans="1:9" hidden="1" x14ac:dyDescent="0.25">
      <c r="A384" s="25"/>
      <c r="B384" s="124"/>
      <c r="C384" s="7"/>
      <c r="D384" s="49"/>
      <c r="E384" s="127"/>
      <c r="F384" s="45"/>
      <c r="G384" s="7"/>
      <c r="H384" s="14"/>
      <c r="I384" s="15"/>
    </row>
    <row r="385" spans="1:9" hidden="1" x14ac:dyDescent="0.25">
      <c r="A385" s="25"/>
      <c r="B385" s="124"/>
      <c r="C385" s="7"/>
      <c r="D385" s="49"/>
      <c r="E385" s="127"/>
      <c r="F385" s="45"/>
      <c r="G385" s="7"/>
      <c r="H385" s="14"/>
      <c r="I385" s="15"/>
    </row>
    <row r="386" spans="1:9" hidden="1" x14ac:dyDescent="0.25">
      <c r="A386" s="25"/>
      <c r="B386" s="124"/>
      <c r="C386" s="7"/>
      <c r="D386" s="49"/>
      <c r="E386" s="127"/>
      <c r="F386" s="45"/>
      <c r="G386" s="7"/>
      <c r="H386" s="14"/>
      <c r="I386" s="15"/>
    </row>
    <row r="387" spans="1:9" hidden="1" x14ac:dyDescent="0.25">
      <c r="A387" s="25"/>
      <c r="B387" s="124"/>
      <c r="C387" s="7"/>
      <c r="D387" s="49"/>
      <c r="E387" s="127"/>
      <c r="F387" s="45"/>
      <c r="G387" s="7"/>
      <c r="H387" s="14"/>
      <c r="I387" s="15"/>
    </row>
    <row r="388" spans="1:9" hidden="1" x14ac:dyDescent="0.25">
      <c r="A388" s="25"/>
      <c r="B388" s="124"/>
      <c r="C388" s="7"/>
      <c r="D388" s="49"/>
      <c r="E388" s="127"/>
      <c r="F388" s="45"/>
      <c r="G388" s="7"/>
      <c r="H388" s="14"/>
      <c r="I388" s="15"/>
    </row>
    <row r="389" spans="1:9" hidden="1" x14ac:dyDescent="0.25">
      <c r="A389" s="25"/>
      <c r="B389" s="124"/>
      <c r="C389" s="7"/>
      <c r="D389" s="49"/>
      <c r="E389" s="127"/>
      <c r="F389" s="45"/>
      <c r="G389" s="7"/>
      <c r="H389" s="14"/>
      <c r="I389" s="15"/>
    </row>
    <row r="390" spans="1:9" hidden="1" x14ac:dyDescent="0.25">
      <c r="A390" s="25"/>
      <c r="B390" s="124"/>
      <c r="C390" s="7"/>
      <c r="D390" s="49"/>
      <c r="E390" s="127"/>
      <c r="F390" s="45"/>
      <c r="G390" s="7"/>
      <c r="H390" s="14"/>
      <c r="I390" s="15"/>
    </row>
    <row r="391" spans="1:9" hidden="1" x14ac:dyDescent="0.25">
      <c r="A391" s="25"/>
      <c r="B391" s="124"/>
      <c r="C391" s="7"/>
      <c r="D391" s="49"/>
      <c r="E391" s="127"/>
      <c r="F391" s="45"/>
      <c r="G391" s="7"/>
      <c r="H391" s="14"/>
      <c r="I391" s="15"/>
    </row>
    <row r="392" spans="1:9" hidden="1" x14ac:dyDescent="0.25">
      <c r="A392" s="25"/>
      <c r="B392" s="124"/>
      <c r="C392" s="7"/>
      <c r="D392" s="49"/>
      <c r="E392" s="127"/>
      <c r="F392" s="45"/>
      <c r="G392" s="7"/>
      <c r="H392" s="14"/>
      <c r="I392" s="15"/>
    </row>
    <row r="393" spans="1:9" ht="15.75" hidden="1" customHeight="1" x14ac:dyDescent="0.25">
      <c r="A393" s="14" t="s">
        <v>105</v>
      </c>
      <c r="B393" s="447" t="s">
        <v>106</v>
      </c>
      <c r="C393" s="447"/>
      <c r="D393" s="447"/>
      <c r="E393" s="447"/>
      <c r="F393" s="447"/>
      <c r="G393" s="447"/>
      <c r="H393" s="110" t="s">
        <v>107</v>
      </c>
      <c r="I393" s="70">
        <f>D405</f>
        <v>45.71</v>
      </c>
    </row>
    <row r="394" spans="1:9" hidden="1" x14ac:dyDescent="0.25">
      <c r="A394" s="14"/>
      <c r="B394" s="55"/>
      <c r="C394" s="56"/>
      <c r="D394" s="56"/>
      <c r="E394" s="56"/>
      <c r="F394" s="56"/>
      <c r="G394" s="71"/>
      <c r="H394" s="110"/>
      <c r="I394" s="70"/>
    </row>
    <row r="395" spans="1:9" ht="15.75" hidden="1" customHeight="1" x14ac:dyDescent="0.25">
      <c r="A395" s="14"/>
      <c r="B395" s="515" t="s">
        <v>108</v>
      </c>
      <c r="C395" s="515"/>
      <c r="D395" s="56"/>
      <c r="E395" s="56"/>
      <c r="F395" s="56"/>
      <c r="G395" s="71"/>
      <c r="H395" s="110"/>
      <c r="I395" s="70"/>
    </row>
    <row r="396" spans="1:9" hidden="1" x14ac:dyDescent="0.25">
      <c r="A396" s="14"/>
      <c r="B396" s="37" t="s">
        <v>109</v>
      </c>
      <c r="C396" s="37" t="s">
        <v>110</v>
      </c>
      <c r="D396" s="56"/>
      <c r="E396" s="56"/>
      <c r="F396" s="56"/>
      <c r="G396" s="71"/>
      <c r="H396" s="110"/>
      <c r="I396" s="70"/>
    </row>
    <row r="397" spans="1:9" hidden="1" x14ac:dyDescent="0.25">
      <c r="A397" s="14"/>
      <c r="B397" s="460" t="s">
        <v>108</v>
      </c>
      <c r="C397" s="460"/>
      <c r="D397" s="56"/>
      <c r="E397" s="56"/>
      <c r="F397" s="56"/>
      <c r="G397" s="71"/>
      <c r="H397" s="110"/>
      <c r="I397" s="70"/>
    </row>
    <row r="398" spans="1:9" hidden="1" x14ac:dyDescent="0.25">
      <c r="A398" s="14"/>
      <c r="B398" s="37">
        <v>6.3</v>
      </c>
      <c r="C398" s="37">
        <v>45.71</v>
      </c>
      <c r="D398" s="56"/>
      <c r="E398" s="56"/>
      <c r="F398" s="56"/>
      <c r="G398" s="71"/>
      <c r="H398" s="110"/>
      <c r="I398" s="70"/>
    </row>
    <row r="399" spans="1:9" hidden="1" x14ac:dyDescent="0.25">
      <c r="A399" s="14"/>
      <c r="B399" s="37" t="s">
        <v>81</v>
      </c>
      <c r="C399" s="34">
        <f>SUM(C398:C398)</f>
        <v>45.71</v>
      </c>
      <c r="D399" s="56"/>
      <c r="E399" s="56"/>
      <c r="F399" s="56"/>
      <c r="G399" s="71"/>
      <c r="H399" s="110"/>
      <c r="I399" s="70"/>
    </row>
    <row r="400" spans="1:9" hidden="1" x14ac:dyDescent="0.25">
      <c r="A400" s="14"/>
      <c r="B400" s="55"/>
      <c r="C400" s="56"/>
      <c r="D400" s="56"/>
      <c r="E400" s="56"/>
      <c r="F400" s="56"/>
      <c r="G400" s="71"/>
      <c r="H400" s="110"/>
      <c r="I400" s="70"/>
    </row>
    <row r="401" spans="1:9" hidden="1" x14ac:dyDescent="0.25">
      <c r="A401" s="14"/>
      <c r="B401" s="55"/>
      <c r="C401" s="56"/>
      <c r="D401" s="56"/>
      <c r="E401" s="56"/>
      <c r="F401" s="56"/>
      <c r="G401" s="71"/>
      <c r="H401" s="110"/>
      <c r="I401" s="70"/>
    </row>
    <row r="402" spans="1:9" hidden="1" x14ac:dyDescent="0.25">
      <c r="A402" s="14"/>
      <c r="B402" s="55"/>
      <c r="C402" s="56"/>
      <c r="D402" s="56"/>
      <c r="E402" s="56"/>
      <c r="F402" s="56"/>
      <c r="G402" s="71"/>
      <c r="H402" s="110"/>
      <c r="I402" s="70"/>
    </row>
    <row r="403" spans="1:9" hidden="1" x14ac:dyDescent="0.25">
      <c r="A403" s="14"/>
      <c r="B403" s="55"/>
      <c r="C403" s="56"/>
      <c r="D403" s="56"/>
      <c r="E403" s="56"/>
      <c r="F403" s="56"/>
      <c r="G403" s="71"/>
      <c r="H403" s="110"/>
      <c r="I403" s="70"/>
    </row>
    <row r="404" spans="1:9" hidden="1" x14ac:dyDescent="0.25">
      <c r="A404" s="14"/>
      <c r="B404" s="55"/>
      <c r="C404" s="56"/>
      <c r="D404" s="56"/>
      <c r="E404" s="56"/>
      <c r="F404" s="56"/>
      <c r="G404" s="71"/>
      <c r="H404" s="110"/>
      <c r="I404" s="70"/>
    </row>
    <row r="405" spans="1:9" hidden="1" x14ac:dyDescent="0.25">
      <c r="A405" s="14"/>
      <c r="B405" s="124" t="s">
        <v>111</v>
      </c>
      <c r="C405" s="7"/>
      <c r="D405" s="49">
        <f>C399</f>
        <v>45.71</v>
      </c>
      <c r="E405" s="127" t="s">
        <v>107</v>
      </c>
      <c r="F405" s="45"/>
      <c r="G405" s="7"/>
      <c r="H405" s="14"/>
      <c r="I405" s="70"/>
    </row>
    <row r="406" spans="1:9" hidden="1" x14ac:dyDescent="0.25">
      <c r="A406" s="14"/>
      <c r="B406" s="55"/>
      <c r="C406" s="56"/>
      <c r="D406" s="56"/>
      <c r="E406" s="56"/>
      <c r="F406" s="56"/>
      <c r="G406" s="71"/>
      <c r="H406" s="110"/>
      <c r="I406" s="70"/>
    </row>
    <row r="407" spans="1:9" hidden="1" x14ac:dyDescent="0.25">
      <c r="A407" s="14"/>
      <c r="B407" s="55"/>
      <c r="C407" s="56"/>
      <c r="D407" s="56"/>
      <c r="E407" s="56"/>
      <c r="F407" s="56"/>
      <c r="G407" s="71"/>
      <c r="H407" s="110"/>
      <c r="I407" s="70"/>
    </row>
    <row r="408" spans="1:9" hidden="1" x14ac:dyDescent="0.25">
      <c r="A408" s="14"/>
      <c r="B408" s="55"/>
      <c r="C408" s="56"/>
      <c r="D408" s="56"/>
      <c r="E408" s="56"/>
      <c r="F408" s="56"/>
      <c r="G408" s="71"/>
      <c r="H408" s="110"/>
      <c r="I408" s="70"/>
    </row>
    <row r="409" spans="1:9" hidden="1" x14ac:dyDescent="0.25">
      <c r="A409" s="14"/>
      <c r="B409" s="55"/>
      <c r="C409" s="56"/>
      <c r="D409" s="56"/>
      <c r="E409" s="56"/>
      <c r="F409" s="56"/>
      <c r="G409" s="71"/>
      <c r="H409" s="110"/>
      <c r="I409" s="70"/>
    </row>
    <row r="410" spans="1:9" hidden="1" x14ac:dyDescent="0.25">
      <c r="A410" s="14"/>
      <c r="B410" s="55"/>
      <c r="C410" s="56"/>
      <c r="D410" s="56"/>
      <c r="E410" s="56"/>
      <c r="F410" s="56"/>
      <c r="G410" s="71"/>
      <c r="H410" s="110"/>
      <c r="I410" s="70"/>
    </row>
    <row r="411" spans="1:9" hidden="1" x14ac:dyDescent="0.25">
      <c r="A411" s="14"/>
      <c r="B411" s="55"/>
      <c r="C411" s="56"/>
      <c r="D411" s="56"/>
      <c r="E411" s="56"/>
      <c r="F411" s="56"/>
      <c r="G411" s="71"/>
      <c r="H411" s="110"/>
      <c r="I411" s="70"/>
    </row>
    <row r="412" spans="1:9" hidden="1" x14ac:dyDescent="0.25">
      <c r="A412" s="14"/>
      <c r="B412" s="55"/>
      <c r="C412" s="56"/>
      <c r="D412" s="56"/>
      <c r="E412" s="56"/>
      <c r="F412" s="56"/>
      <c r="G412" s="71"/>
      <c r="H412" s="110"/>
      <c r="I412" s="70"/>
    </row>
    <row r="413" spans="1:9" hidden="1" x14ac:dyDescent="0.25">
      <c r="A413" s="14"/>
      <c r="B413" s="55"/>
      <c r="C413" s="56"/>
      <c r="D413" s="56"/>
      <c r="E413" s="56"/>
      <c r="F413" s="56"/>
      <c r="G413" s="71"/>
      <c r="H413" s="110"/>
      <c r="I413" s="70"/>
    </row>
    <row r="414" spans="1:9" hidden="1" x14ac:dyDescent="0.25">
      <c r="A414" s="14"/>
      <c r="B414" s="55"/>
      <c r="C414" s="56"/>
      <c r="D414" s="56"/>
      <c r="E414" s="56"/>
      <c r="F414" s="56"/>
      <c r="G414" s="71"/>
      <c r="H414" s="110"/>
      <c r="I414" s="70"/>
    </row>
    <row r="415" spans="1:9" hidden="1" x14ac:dyDescent="0.25">
      <c r="A415" s="14"/>
      <c r="B415" s="55"/>
      <c r="C415" s="56"/>
      <c r="D415" s="56"/>
      <c r="E415" s="56"/>
      <c r="F415" s="56"/>
      <c r="G415" s="71"/>
      <c r="H415" s="110"/>
      <c r="I415" s="70"/>
    </row>
    <row r="416" spans="1:9" hidden="1" x14ac:dyDescent="0.25">
      <c r="A416" s="14"/>
      <c r="B416" s="55"/>
      <c r="C416" s="56"/>
      <c r="D416" s="56"/>
      <c r="E416" s="56"/>
      <c r="F416" s="56"/>
      <c r="G416" s="71"/>
      <c r="H416" s="110"/>
      <c r="I416" s="70"/>
    </row>
    <row r="417" spans="1:9" hidden="1" x14ac:dyDescent="0.25">
      <c r="A417" s="14"/>
      <c r="B417" s="55"/>
      <c r="C417" s="56"/>
      <c r="D417" s="56"/>
      <c r="E417" s="56"/>
      <c r="F417" s="56"/>
      <c r="G417" s="71"/>
      <c r="H417" s="110"/>
      <c r="I417" s="70"/>
    </row>
    <row r="418" spans="1:9" hidden="1" x14ac:dyDescent="0.25">
      <c r="A418" s="14"/>
      <c r="B418" s="55"/>
      <c r="C418" s="56"/>
      <c r="D418" s="56"/>
      <c r="E418" s="56"/>
      <c r="F418" s="56"/>
      <c r="G418" s="71"/>
      <c r="H418" s="110"/>
      <c r="I418" s="70"/>
    </row>
    <row r="419" spans="1:9" hidden="1" x14ac:dyDescent="0.25">
      <c r="A419" s="14"/>
      <c r="B419" s="55"/>
      <c r="C419" s="56"/>
      <c r="D419" s="56"/>
      <c r="E419" s="56"/>
      <c r="F419" s="56"/>
      <c r="G419" s="71"/>
      <c r="H419" s="110"/>
      <c r="I419" s="70"/>
    </row>
    <row r="420" spans="1:9" hidden="1" x14ac:dyDescent="0.25">
      <c r="A420" s="14"/>
      <c r="B420" s="55"/>
      <c r="C420" s="56"/>
      <c r="D420" s="56"/>
      <c r="E420" s="56"/>
      <c r="F420" s="56"/>
      <c r="G420" s="71"/>
      <c r="H420" s="110"/>
      <c r="I420" s="70"/>
    </row>
    <row r="421" spans="1:9" hidden="1" x14ac:dyDescent="0.25">
      <c r="A421" s="14"/>
      <c r="B421" s="55"/>
      <c r="C421" s="56"/>
      <c r="D421" s="56"/>
      <c r="E421" s="56"/>
      <c r="F421" s="56"/>
      <c r="G421" s="71"/>
      <c r="H421" s="110"/>
      <c r="I421" s="70"/>
    </row>
    <row r="422" spans="1:9" hidden="1" x14ac:dyDescent="0.25">
      <c r="A422" s="14"/>
      <c r="B422" s="55"/>
      <c r="C422" s="56"/>
      <c r="D422" s="56"/>
      <c r="E422" s="56"/>
      <c r="F422" s="56"/>
      <c r="G422" s="71"/>
      <c r="H422" s="110"/>
      <c r="I422" s="70"/>
    </row>
    <row r="423" spans="1:9" hidden="1" x14ac:dyDescent="0.25">
      <c r="A423" s="14"/>
      <c r="B423" s="55"/>
      <c r="C423" s="56"/>
      <c r="D423" s="56"/>
      <c r="E423" s="56"/>
      <c r="F423" s="56"/>
      <c r="G423" s="71"/>
      <c r="H423" s="110"/>
      <c r="I423" s="70"/>
    </row>
    <row r="424" spans="1:9" hidden="1" x14ac:dyDescent="0.25">
      <c r="A424" s="14"/>
      <c r="B424" s="55"/>
      <c r="C424" s="56"/>
      <c r="D424" s="56"/>
      <c r="E424" s="56"/>
      <c r="F424" s="56"/>
      <c r="G424" s="71"/>
      <c r="H424" s="110"/>
      <c r="I424" s="70"/>
    </row>
    <row r="425" spans="1:9" hidden="1" x14ac:dyDescent="0.25">
      <c r="A425" s="14"/>
      <c r="B425" s="55"/>
      <c r="C425" s="56"/>
      <c r="D425" s="56"/>
      <c r="E425" s="56"/>
      <c r="F425" s="56"/>
      <c r="G425" s="71"/>
      <c r="H425" s="110"/>
      <c r="I425" s="70"/>
    </row>
    <row r="426" spans="1:9" hidden="1" x14ac:dyDescent="0.25">
      <c r="A426" s="14"/>
      <c r="B426" s="55"/>
      <c r="C426" s="56"/>
      <c r="D426" s="56"/>
      <c r="E426" s="56"/>
      <c r="F426" s="56"/>
      <c r="G426" s="71"/>
      <c r="H426" s="110"/>
      <c r="I426" s="70"/>
    </row>
    <row r="427" spans="1:9" hidden="1" x14ac:dyDescent="0.25">
      <c r="A427" s="14"/>
      <c r="B427" s="55"/>
      <c r="C427" s="56"/>
      <c r="D427" s="56"/>
      <c r="E427" s="56"/>
      <c r="F427" s="56"/>
      <c r="G427" s="71"/>
      <c r="H427" s="110"/>
      <c r="I427" s="70"/>
    </row>
    <row r="428" spans="1:9" ht="15.75" hidden="1" customHeight="1" x14ac:dyDescent="0.25">
      <c r="A428" s="14" t="s">
        <v>112</v>
      </c>
      <c r="B428" s="447" t="s">
        <v>113</v>
      </c>
      <c r="C428" s="447"/>
      <c r="D428" s="447"/>
      <c r="E428" s="447"/>
      <c r="F428" s="447"/>
      <c r="G428" s="447"/>
      <c r="H428" s="110" t="s">
        <v>107</v>
      </c>
      <c r="I428" s="70">
        <f>D443</f>
        <v>112</v>
      </c>
    </row>
    <row r="429" spans="1:9" hidden="1" x14ac:dyDescent="0.25">
      <c r="A429" s="25"/>
      <c r="B429" s="124"/>
      <c r="C429" s="7"/>
      <c r="D429" s="49"/>
      <c r="E429" s="127"/>
      <c r="F429" s="45"/>
      <c r="G429" s="7"/>
      <c r="H429" s="14"/>
      <c r="I429" s="15"/>
    </row>
    <row r="430" spans="1:9" hidden="1" x14ac:dyDescent="0.25">
      <c r="A430" s="25"/>
      <c r="B430" s="124"/>
      <c r="C430" s="7"/>
      <c r="D430" s="49"/>
      <c r="E430" s="127"/>
      <c r="F430" s="45"/>
      <c r="G430" s="7"/>
      <c r="H430" s="14"/>
      <c r="I430" s="15"/>
    </row>
    <row r="431" spans="1:9" hidden="1" x14ac:dyDescent="0.25">
      <c r="A431" s="25"/>
      <c r="B431" s="124"/>
      <c r="C431" s="7"/>
      <c r="D431" s="49"/>
      <c r="E431" s="127"/>
      <c r="F431" s="45"/>
      <c r="G431" s="7"/>
      <c r="H431" s="14"/>
      <c r="I431" s="15"/>
    </row>
    <row r="432" spans="1:9" ht="15.75" hidden="1" customHeight="1" x14ac:dyDescent="0.25">
      <c r="A432" s="25"/>
      <c r="B432" s="515" t="s">
        <v>108</v>
      </c>
      <c r="C432" s="515"/>
      <c r="D432" s="49"/>
      <c r="E432" s="127"/>
      <c r="F432" s="45"/>
      <c r="G432" s="7"/>
      <c r="H432" s="14"/>
      <c r="I432" s="15"/>
    </row>
    <row r="433" spans="1:9" hidden="1" x14ac:dyDescent="0.25">
      <c r="A433" s="25"/>
      <c r="B433" s="37" t="s">
        <v>109</v>
      </c>
      <c r="C433" s="37" t="s">
        <v>110</v>
      </c>
      <c r="D433" s="49"/>
      <c r="E433" s="127"/>
      <c r="F433" s="45"/>
      <c r="G433" s="7"/>
      <c r="H433" s="14"/>
      <c r="I433" s="15"/>
    </row>
    <row r="434" spans="1:9" hidden="1" x14ac:dyDescent="0.25">
      <c r="A434" s="25"/>
      <c r="B434" s="460" t="s">
        <v>108</v>
      </c>
      <c r="C434" s="460"/>
      <c r="D434" s="49"/>
      <c r="E434" s="127"/>
      <c r="F434" s="45"/>
      <c r="G434" s="7"/>
      <c r="H434" s="14"/>
      <c r="I434" s="15"/>
    </row>
    <row r="435" spans="1:9" hidden="1" x14ac:dyDescent="0.25">
      <c r="A435" s="25"/>
      <c r="B435" s="37">
        <v>12.5</v>
      </c>
      <c r="C435" s="34">
        <v>112</v>
      </c>
      <c r="D435" s="49"/>
      <c r="E435" s="127"/>
      <c r="F435" s="45"/>
      <c r="G435" s="7"/>
      <c r="H435" s="14"/>
      <c r="I435" s="15"/>
    </row>
    <row r="436" spans="1:9" hidden="1" x14ac:dyDescent="0.25">
      <c r="A436" s="25"/>
      <c r="B436" s="37" t="s">
        <v>81</v>
      </c>
      <c r="C436" s="34">
        <f>SUM(C435:C435)</f>
        <v>112</v>
      </c>
      <c r="D436" s="49"/>
      <c r="E436" s="127"/>
      <c r="F436" s="45"/>
      <c r="G436" s="7"/>
      <c r="H436" s="14"/>
      <c r="I436" s="15"/>
    </row>
    <row r="437" spans="1:9" hidden="1" x14ac:dyDescent="0.25">
      <c r="A437" s="25"/>
      <c r="B437" s="124"/>
      <c r="C437" s="7"/>
      <c r="D437" s="49"/>
      <c r="E437" s="127"/>
      <c r="F437" s="45"/>
      <c r="G437" s="7"/>
      <c r="H437" s="14"/>
      <c r="I437" s="15"/>
    </row>
    <row r="438" spans="1:9" hidden="1" x14ac:dyDescent="0.25">
      <c r="A438" s="25"/>
      <c r="B438" s="124"/>
      <c r="C438" s="7"/>
      <c r="D438" s="49"/>
      <c r="E438" s="127"/>
      <c r="F438" s="45"/>
      <c r="G438" s="7"/>
      <c r="H438" s="14"/>
      <c r="I438" s="15"/>
    </row>
    <row r="439" spans="1:9" hidden="1" x14ac:dyDescent="0.25">
      <c r="A439" s="25"/>
      <c r="B439" s="124"/>
      <c r="C439" s="7"/>
      <c r="D439" s="49"/>
      <c r="E439" s="127"/>
      <c r="F439" s="45"/>
      <c r="G439" s="7"/>
      <c r="H439" s="14"/>
      <c r="I439" s="15"/>
    </row>
    <row r="440" spans="1:9" hidden="1" x14ac:dyDescent="0.25">
      <c r="A440" s="25"/>
      <c r="B440" s="124"/>
      <c r="C440" s="7"/>
      <c r="D440" s="49"/>
      <c r="E440" s="127"/>
      <c r="F440" s="45"/>
      <c r="G440" s="7"/>
      <c r="H440" s="14"/>
      <c r="I440" s="15"/>
    </row>
    <row r="441" spans="1:9" hidden="1" x14ac:dyDescent="0.25">
      <c r="A441" s="25"/>
      <c r="B441" s="124"/>
      <c r="C441" s="7"/>
      <c r="D441" s="49"/>
      <c r="E441" s="127"/>
      <c r="F441" s="45"/>
      <c r="G441" s="7"/>
      <c r="H441" s="14"/>
      <c r="I441" s="15"/>
    </row>
    <row r="442" spans="1:9" hidden="1" x14ac:dyDescent="0.25">
      <c r="A442" s="25"/>
      <c r="B442" s="124"/>
      <c r="C442" s="7"/>
      <c r="D442" s="49"/>
      <c r="E442" s="127"/>
      <c r="F442" s="45"/>
      <c r="G442" s="7"/>
      <c r="H442" s="14"/>
      <c r="I442" s="15"/>
    </row>
    <row r="443" spans="1:9" hidden="1" x14ac:dyDescent="0.25">
      <c r="A443" s="25"/>
      <c r="B443" s="124" t="s">
        <v>114</v>
      </c>
      <c r="C443" s="7"/>
      <c r="D443" s="49">
        <f>C436</f>
        <v>112</v>
      </c>
      <c r="E443" s="127" t="s">
        <v>107</v>
      </c>
      <c r="F443" s="45"/>
      <c r="G443" s="7"/>
      <c r="H443" s="14"/>
      <c r="I443" s="15"/>
    </row>
    <row r="444" spans="1:9" hidden="1" x14ac:dyDescent="0.25">
      <c r="A444" s="25"/>
      <c r="B444" s="124"/>
      <c r="C444" s="7"/>
      <c r="D444" s="49"/>
      <c r="E444" s="127"/>
      <c r="F444" s="45"/>
      <c r="G444" s="7"/>
      <c r="H444" s="14"/>
      <c r="I444" s="15"/>
    </row>
    <row r="445" spans="1:9" hidden="1" x14ac:dyDescent="0.25">
      <c r="A445" s="25"/>
      <c r="B445" s="124"/>
      <c r="C445" s="7"/>
      <c r="D445" s="49"/>
      <c r="E445" s="127"/>
      <c r="F445" s="45"/>
      <c r="G445" s="7"/>
      <c r="H445" s="14"/>
      <c r="I445" s="15"/>
    </row>
    <row r="446" spans="1:9" hidden="1" x14ac:dyDescent="0.25">
      <c r="A446" s="25"/>
      <c r="B446" s="124"/>
      <c r="C446" s="7"/>
      <c r="D446" s="49"/>
      <c r="E446" s="127"/>
      <c r="F446" s="45"/>
      <c r="G446" s="7"/>
      <c r="H446" s="14"/>
      <c r="I446" s="15"/>
    </row>
    <row r="447" spans="1:9" hidden="1" x14ac:dyDescent="0.25">
      <c r="A447" s="25"/>
      <c r="B447" s="124"/>
      <c r="C447" s="7"/>
      <c r="D447" s="49"/>
      <c r="E447" s="127"/>
      <c r="F447" s="45"/>
      <c r="G447" s="7"/>
      <c r="H447" s="14"/>
      <c r="I447" s="15"/>
    </row>
    <row r="448" spans="1:9" hidden="1" x14ac:dyDescent="0.25">
      <c r="A448" s="25"/>
      <c r="B448" s="124"/>
      <c r="C448" s="7"/>
      <c r="D448" s="49"/>
      <c r="E448" s="127"/>
      <c r="F448" s="45"/>
      <c r="G448" s="7"/>
      <c r="H448" s="14"/>
      <c r="I448" s="15"/>
    </row>
    <row r="449" spans="1:9" hidden="1" x14ac:dyDescent="0.25">
      <c r="A449" s="25"/>
      <c r="B449" s="124"/>
      <c r="C449" s="7"/>
      <c r="D449" s="49"/>
      <c r="E449" s="127"/>
      <c r="F449" s="45"/>
      <c r="G449" s="7"/>
      <c r="H449" s="14"/>
      <c r="I449" s="15"/>
    </row>
    <row r="450" spans="1:9" hidden="1" x14ac:dyDescent="0.25">
      <c r="A450" s="25"/>
      <c r="B450" s="124"/>
      <c r="C450" s="7"/>
      <c r="D450" s="49"/>
      <c r="E450" s="127"/>
      <c r="F450" s="45"/>
      <c r="G450" s="7"/>
      <c r="H450" s="14"/>
      <c r="I450" s="15"/>
    </row>
    <row r="451" spans="1:9" hidden="1" x14ac:dyDescent="0.25">
      <c r="A451" s="25"/>
      <c r="B451" s="124"/>
      <c r="C451" s="7"/>
      <c r="D451" s="49"/>
      <c r="E451" s="127"/>
      <c r="F451" s="45"/>
      <c r="G451" s="7"/>
      <c r="H451" s="14"/>
      <c r="I451" s="15"/>
    </row>
    <row r="452" spans="1:9" hidden="1" x14ac:dyDescent="0.25">
      <c r="A452" s="25"/>
      <c r="B452" s="124"/>
      <c r="C452" s="7"/>
      <c r="D452" s="49"/>
      <c r="E452" s="127"/>
      <c r="F452" s="45"/>
      <c r="G452" s="7"/>
      <c r="H452" s="14"/>
      <c r="I452" s="15"/>
    </row>
    <row r="453" spans="1:9" hidden="1" x14ac:dyDescent="0.25">
      <c r="A453" s="25"/>
      <c r="B453" s="124"/>
      <c r="C453" s="7"/>
      <c r="D453" s="49"/>
      <c r="E453" s="127"/>
      <c r="F453" s="45"/>
      <c r="G453" s="7"/>
      <c r="H453" s="14"/>
      <c r="I453" s="15"/>
    </row>
    <row r="454" spans="1:9" hidden="1" x14ac:dyDescent="0.25">
      <c r="A454" s="25"/>
      <c r="B454" s="124"/>
      <c r="C454" s="7"/>
      <c r="D454" s="49"/>
      <c r="E454" s="127"/>
      <c r="F454" s="45"/>
      <c r="G454" s="7"/>
      <c r="H454" s="14"/>
      <c r="I454" s="15"/>
    </row>
    <row r="455" spans="1:9" hidden="1" x14ac:dyDescent="0.25">
      <c r="A455" s="25"/>
      <c r="B455" s="124"/>
      <c r="C455" s="7"/>
      <c r="D455" s="49"/>
      <c r="E455" s="127"/>
      <c r="F455" s="45"/>
      <c r="G455" s="7"/>
      <c r="H455" s="14"/>
      <c r="I455" s="15"/>
    </row>
    <row r="456" spans="1:9" hidden="1" x14ac:dyDescent="0.25">
      <c r="A456" s="25"/>
      <c r="B456" s="124"/>
      <c r="C456" s="7"/>
      <c r="D456" s="49"/>
      <c r="E456" s="127"/>
      <c r="F456" s="45"/>
      <c r="G456" s="7"/>
      <c r="H456" s="14"/>
      <c r="I456" s="15"/>
    </row>
    <row r="457" spans="1:9" hidden="1" x14ac:dyDescent="0.25">
      <c r="A457" s="25"/>
      <c r="B457" s="124"/>
      <c r="C457" s="7"/>
      <c r="D457" s="49"/>
      <c r="E457" s="127"/>
      <c r="F457" s="45"/>
      <c r="G457" s="7"/>
      <c r="H457" s="14"/>
      <c r="I457" s="15"/>
    </row>
    <row r="458" spans="1:9" hidden="1" x14ac:dyDescent="0.25">
      <c r="A458" s="25"/>
      <c r="B458" s="124"/>
      <c r="C458" s="7"/>
      <c r="D458" s="49"/>
      <c r="E458" s="127"/>
      <c r="F458" s="45"/>
      <c r="G458" s="7"/>
      <c r="H458" s="14"/>
      <c r="I458" s="15"/>
    </row>
    <row r="459" spans="1:9" hidden="1" x14ac:dyDescent="0.25">
      <c r="A459" s="25"/>
      <c r="B459" s="124"/>
      <c r="C459" s="7"/>
      <c r="D459" s="49"/>
      <c r="E459" s="127"/>
      <c r="F459" s="45"/>
      <c r="G459" s="7"/>
      <c r="H459" s="14"/>
      <c r="I459" s="15"/>
    </row>
    <row r="460" spans="1:9" hidden="1" x14ac:dyDescent="0.25">
      <c r="A460" s="25"/>
      <c r="B460" s="124"/>
      <c r="C460" s="7"/>
      <c r="D460" s="49"/>
      <c r="E460" s="127"/>
      <c r="F460" s="45"/>
      <c r="G460" s="7"/>
      <c r="H460" s="14"/>
      <c r="I460" s="15"/>
    </row>
    <row r="461" spans="1:9" hidden="1" x14ac:dyDescent="0.25">
      <c r="A461" s="25"/>
      <c r="B461" s="124"/>
      <c r="C461" s="7"/>
      <c r="D461" s="49"/>
      <c r="E461" s="127"/>
      <c r="F461" s="45"/>
      <c r="G461" s="7"/>
      <c r="H461" s="14"/>
      <c r="I461" s="15"/>
    </row>
    <row r="462" spans="1:9" hidden="1" x14ac:dyDescent="0.25">
      <c r="A462" s="25"/>
      <c r="B462" s="124"/>
      <c r="C462" s="7"/>
      <c r="D462" s="49"/>
      <c r="E462" s="127"/>
      <c r="F462" s="45"/>
      <c r="G462" s="7"/>
      <c r="H462" s="14"/>
      <c r="I462" s="15"/>
    </row>
    <row r="463" spans="1:9" hidden="1" x14ac:dyDescent="0.25">
      <c r="A463" s="25"/>
      <c r="B463" s="124"/>
      <c r="C463" s="7"/>
      <c r="D463" s="49"/>
      <c r="E463" s="127"/>
      <c r="F463" s="45"/>
      <c r="G463" s="7"/>
      <c r="H463" s="14"/>
      <c r="I463" s="15"/>
    </row>
    <row r="464" spans="1:9" hidden="1" x14ac:dyDescent="0.25">
      <c r="A464" s="25"/>
      <c r="B464" s="124"/>
      <c r="C464" s="7"/>
      <c r="D464" s="49"/>
      <c r="E464" s="127"/>
      <c r="F464" s="45"/>
      <c r="G464" s="7"/>
      <c r="H464" s="14"/>
      <c r="I464" s="15"/>
    </row>
    <row r="465" spans="1:9" hidden="1" x14ac:dyDescent="0.25">
      <c r="A465" s="25"/>
      <c r="B465" s="124"/>
      <c r="C465" s="7"/>
      <c r="D465" s="49"/>
      <c r="E465" s="127"/>
      <c r="F465" s="45"/>
      <c r="G465" s="7"/>
      <c r="H465" s="14"/>
      <c r="I465" s="15"/>
    </row>
    <row r="466" spans="1:9" hidden="1" x14ac:dyDescent="0.25">
      <c r="A466" s="25"/>
      <c r="B466" s="124"/>
      <c r="C466" s="7"/>
      <c r="D466" s="49"/>
      <c r="E466" s="127"/>
      <c r="F466" s="45"/>
      <c r="G466" s="7"/>
      <c r="H466" s="14"/>
      <c r="I466" s="15"/>
    </row>
    <row r="467" spans="1:9" hidden="1" x14ac:dyDescent="0.25">
      <c r="A467" s="25"/>
      <c r="B467" s="124"/>
      <c r="C467" s="7"/>
      <c r="D467" s="49"/>
      <c r="E467" s="127"/>
      <c r="F467" s="45"/>
      <c r="G467" s="7"/>
      <c r="H467" s="14"/>
      <c r="I467" s="15"/>
    </row>
    <row r="468" spans="1:9" hidden="1" x14ac:dyDescent="0.25">
      <c r="A468" s="25"/>
      <c r="B468" s="124"/>
      <c r="C468" s="7"/>
      <c r="D468" s="49"/>
      <c r="E468" s="127"/>
      <c r="F468" s="45"/>
      <c r="G468" s="7"/>
      <c r="H468" s="14"/>
      <c r="I468" s="15"/>
    </row>
    <row r="469" spans="1:9" hidden="1" x14ac:dyDescent="0.25">
      <c r="A469" s="20"/>
      <c r="B469" s="154"/>
      <c r="C469" s="155"/>
      <c r="D469" s="155"/>
      <c r="E469" s="155"/>
      <c r="F469" s="155"/>
      <c r="G469" s="47"/>
      <c r="H469" s="37"/>
      <c r="I469" s="116"/>
    </row>
    <row r="470" spans="1:9" x14ac:dyDescent="0.25">
      <c r="A470" s="20"/>
      <c r="B470" s="154"/>
      <c r="C470" s="155"/>
      <c r="D470" s="155"/>
      <c r="E470" s="155"/>
      <c r="F470" s="155"/>
      <c r="G470" s="47"/>
      <c r="H470" s="37"/>
      <c r="I470" s="116"/>
    </row>
    <row r="471" spans="1:9" x14ac:dyDescent="0.25">
      <c r="A471" s="20"/>
      <c r="B471" s="44"/>
      <c r="C471" s="45"/>
      <c r="D471" s="45"/>
      <c r="E471" s="45"/>
      <c r="F471" s="45"/>
      <c r="G471" s="47"/>
      <c r="H471" s="37"/>
      <c r="I471" s="116"/>
    </row>
    <row r="472" spans="1:9" ht="22.5" customHeight="1" x14ac:dyDescent="0.25">
      <c r="A472" s="14" t="s">
        <v>115</v>
      </c>
      <c r="B472" s="476" t="s">
        <v>116</v>
      </c>
      <c r="C472" s="476"/>
      <c r="D472" s="476"/>
      <c r="E472" s="476"/>
      <c r="F472" s="476"/>
      <c r="G472" s="476"/>
      <c r="H472" s="37"/>
      <c r="I472" s="116"/>
    </row>
    <row r="473" spans="1:9" ht="15.75" customHeight="1" x14ac:dyDescent="0.25">
      <c r="A473" s="14"/>
      <c r="B473" s="138"/>
      <c r="C473" s="166"/>
      <c r="D473" s="166"/>
      <c r="E473" s="166"/>
      <c r="F473" s="166"/>
      <c r="G473" s="166"/>
      <c r="H473" s="37"/>
      <c r="I473" s="167"/>
    </row>
    <row r="474" spans="1:9" ht="15.75" hidden="1" customHeight="1" x14ac:dyDescent="0.25">
      <c r="A474" s="14" t="s">
        <v>117</v>
      </c>
      <c r="B474" s="447" t="s">
        <v>118</v>
      </c>
      <c r="C474" s="447"/>
      <c r="D474" s="447"/>
      <c r="E474" s="447"/>
      <c r="F474" s="447"/>
      <c r="G474" s="447"/>
      <c r="H474" s="110" t="s">
        <v>46</v>
      </c>
      <c r="I474" s="70">
        <f>F492</f>
        <v>67.679999999999993</v>
      </c>
    </row>
    <row r="475" spans="1:9" ht="15.75" hidden="1" customHeight="1" x14ac:dyDescent="0.25">
      <c r="A475" s="14"/>
      <c r="B475" s="165"/>
      <c r="C475" s="166"/>
      <c r="D475" s="166"/>
      <c r="E475" s="166"/>
      <c r="F475" s="166"/>
      <c r="G475" s="166"/>
      <c r="H475" s="37"/>
      <c r="I475" s="167"/>
    </row>
    <row r="476" spans="1:9" ht="15.75" hidden="1" customHeight="1" x14ac:dyDescent="0.25">
      <c r="A476" s="14"/>
      <c r="B476" s="450" t="s">
        <v>73</v>
      </c>
      <c r="C476" s="450"/>
      <c r="D476" s="450"/>
      <c r="E476" s="450"/>
      <c r="F476" s="450"/>
      <c r="G476" s="450"/>
      <c r="H476" s="37"/>
      <c r="I476" s="167"/>
    </row>
    <row r="477" spans="1:9" ht="15.75" hidden="1" customHeight="1" x14ac:dyDescent="0.25">
      <c r="A477" s="14"/>
      <c r="B477" s="48"/>
      <c r="C477" s="23"/>
      <c r="D477" s="23"/>
      <c r="E477" s="168"/>
      <c r="F477" s="23"/>
      <c r="G477" s="125"/>
      <c r="H477" s="37"/>
      <c r="I477" s="167"/>
    </row>
    <row r="478" spans="1:9" ht="15.75" hidden="1" customHeight="1" x14ac:dyDescent="0.25">
      <c r="A478" s="14"/>
      <c r="B478" s="452" t="s">
        <v>119</v>
      </c>
      <c r="C478" s="452"/>
      <c r="D478" s="452"/>
      <c r="E478" s="452"/>
      <c r="F478" s="169"/>
      <c r="G478" s="170"/>
      <c r="H478" s="37"/>
      <c r="I478" s="167"/>
    </row>
    <row r="479" spans="1:9" ht="15.75" hidden="1" customHeight="1" x14ac:dyDescent="0.25">
      <c r="A479" s="14"/>
      <c r="B479" s="12" t="s">
        <v>23</v>
      </c>
      <c r="C479" s="12" t="s">
        <v>120</v>
      </c>
      <c r="D479" s="12" t="s">
        <v>121</v>
      </c>
      <c r="E479" s="12" t="s">
        <v>88</v>
      </c>
      <c r="F479" s="166"/>
      <c r="G479" s="166"/>
      <c r="H479" s="37"/>
      <c r="I479" s="167"/>
    </row>
    <row r="480" spans="1:9" ht="15.75" hidden="1" customHeight="1" x14ac:dyDescent="0.25">
      <c r="A480" s="14"/>
      <c r="B480" s="40" t="s">
        <v>122</v>
      </c>
      <c r="C480" s="19">
        <f>36*1.2</f>
        <v>43.199999999999996</v>
      </c>
      <c r="D480" s="54">
        <v>1.2</v>
      </c>
      <c r="E480" s="33">
        <f>D480*C480</f>
        <v>51.839999999999996</v>
      </c>
      <c r="F480" s="166"/>
      <c r="G480" s="166"/>
      <c r="H480" s="37"/>
      <c r="I480" s="167"/>
    </row>
    <row r="481" spans="1:9" ht="15.75" hidden="1" customHeight="1" x14ac:dyDescent="0.25">
      <c r="A481" s="14"/>
      <c r="B481" s="452" t="s">
        <v>69</v>
      </c>
      <c r="C481" s="452"/>
      <c r="D481" s="452"/>
      <c r="E481" s="12">
        <f>E480</f>
        <v>51.839999999999996</v>
      </c>
      <c r="F481" s="166"/>
      <c r="G481" s="166"/>
      <c r="H481" s="37"/>
      <c r="I481" s="167"/>
    </row>
    <row r="482" spans="1:9" ht="15.75" hidden="1" customHeight="1" x14ac:dyDescent="0.25">
      <c r="A482" s="14"/>
      <c r="B482" s="171"/>
      <c r="C482" s="169"/>
      <c r="D482" s="169"/>
      <c r="E482" s="169"/>
      <c r="F482" s="166"/>
      <c r="G482" s="166"/>
      <c r="H482" s="37"/>
      <c r="I482" s="167"/>
    </row>
    <row r="483" spans="1:9" ht="15.75" hidden="1" customHeight="1" x14ac:dyDescent="0.25">
      <c r="A483" s="14"/>
      <c r="B483" s="452" t="s">
        <v>123</v>
      </c>
      <c r="C483" s="452"/>
      <c r="D483" s="452"/>
      <c r="E483" s="452"/>
      <c r="F483" s="452"/>
      <c r="G483" s="452"/>
      <c r="H483" s="37"/>
      <c r="I483" s="167"/>
    </row>
    <row r="484" spans="1:9" hidden="1" x14ac:dyDescent="0.25">
      <c r="A484" s="14"/>
      <c r="B484" s="12" t="s">
        <v>23</v>
      </c>
      <c r="C484" s="12" t="s">
        <v>120</v>
      </c>
      <c r="D484" s="12" t="s">
        <v>121</v>
      </c>
      <c r="E484" s="40" t="s">
        <v>124</v>
      </c>
      <c r="F484" s="40" t="s">
        <v>125</v>
      </c>
      <c r="G484" s="20"/>
      <c r="H484" s="37"/>
      <c r="I484" s="167"/>
    </row>
    <row r="485" spans="1:9" ht="15.75" hidden="1" customHeight="1" x14ac:dyDescent="0.25">
      <c r="A485" s="14"/>
      <c r="B485" s="40" t="s">
        <v>122</v>
      </c>
      <c r="C485" s="19">
        <v>13.2</v>
      </c>
      <c r="D485" s="54">
        <v>1.2</v>
      </c>
      <c r="E485" s="19">
        <f>D485*C485</f>
        <v>15.839999999999998</v>
      </c>
      <c r="F485" s="54">
        <f>E485</f>
        <v>15.839999999999998</v>
      </c>
      <c r="G485" s="20"/>
      <c r="H485" s="37"/>
      <c r="I485" s="167"/>
    </row>
    <row r="486" spans="1:9" ht="15.75" hidden="1" customHeight="1" x14ac:dyDescent="0.25">
      <c r="A486" s="14"/>
      <c r="B486" s="452" t="s">
        <v>69</v>
      </c>
      <c r="C486" s="452"/>
      <c r="D486" s="452"/>
      <c r="E486" s="452"/>
      <c r="F486" s="19">
        <f>F485</f>
        <v>15.839999999999998</v>
      </c>
      <c r="G486" s="20"/>
      <c r="H486" s="37"/>
      <c r="I486" s="167"/>
    </row>
    <row r="487" spans="1:9" ht="15.75" hidden="1" customHeight="1" x14ac:dyDescent="0.25">
      <c r="A487" s="14"/>
      <c r="B487" s="48"/>
      <c r="C487" s="23"/>
      <c r="D487" s="23"/>
      <c r="E487" s="168"/>
      <c r="F487" s="23"/>
      <c r="G487" s="125"/>
      <c r="H487" s="37"/>
      <c r="I487" s="167"/>
    </row>
    <row r="488" spans="1:9" ht="15.75" hidden="1" customHeight="1" x14ac:dyDescent="0.25">
      <c r="A488" s="14"/>
      <c r="B488" s="45" t="s">
        <v>126</v>
      </c>
      <c r="D488" s="29" t="s">
        <v>127</v>
      </c>
      <c r="E488" s="23"/>
      <c r="F488" s="45" t="s">
        <v>69</v>
      </c>
      <c r="G488" s="47"/>
      <c r="H488" s="37"/>
      <c r="I488" s="167"/>
    </row>
    <row r="489" spans="1:9" ht="15.75" hidden="1" customHeight="1" x14ac:dyDescent="0.25">
      <c r="A489" s="14"/>
      <c r="B489" s="45">
        <f>E481</f>
        <v>51.839999999999996</v>
      </c>
      <c r="C489" s="45" t="s">
        <v>128</v>
      </c>
      <c r="D489" s="152">
        <f>F486</f>
        <v>15.839999999999998</v>
      </c>
      <c r="E489" s="23" t="s">
        <v>42</v>
      </c>
      <c r="F489" s="142">
        <f>D489+B489</f>
        <v>67.679999999999993</v>
      </c>
      <c r="G489" s="172"/>
      <c r="H489" s="37"/>
      <c r="I489" s="167"/>
    </row>
    <row r="490" spans="1:9" ht="15.75" hidden="1" customHeight="1" x14ac:dyDescent="0.25">
      <c r="A490" s="14"/>
      <c r="B490" s="48"/>
      <c r="C490" s="23"/>
      <c r="E490" s="168"/>
      <c r="F490" s="23"/>
      <c r="G490" s="125"/>
      <c r="H490" s="37"/>
      <c r="I490" s="167"/>
    </row>
    <row r="491" spans="1:9" ht="15.75" hidden="1" customHeight="1" x14ac:dyDescent="0.25">
      <c r="A491" s="14"/>
      <c r="B491" s="138"/>
      <c r="C491" s="166"/>
      <c r="D491" s="166"/>
      <c r="E491" s="166"/>
      <c r="F491" s="166"/>
      <c r="G491" s="166"/>
      <c r="H491" s="37"/>
      <c r="I491" s="167"/>
    </row>
    <row r="492" spans="1:9" ht="15.75" hidden="1" customHeight="1" x14ac:dyDescent="0.25">
      <c r="A492" s="14"/>
      <c r="B492" s="124" t="s">
        <v>129</v>
      </c>
      <c r="C492" s="166"/>
      <c r="D492" s="166"/>
      <c r="E492" s="166"/>
      <c r="F492" s="173">
        <f>F489</f>
        <v>67.679999999999993</v>
      </c>
      <c r="G492" s="166" t="s">
        <v>46</v>
      </c>
      <c r="H492" s="37"/>
      <c r="I492" s="167"/>
    </row>
    <row r="493" spans="1:9" ht="15.75" hidden="1" customHeight="1" x14ac:dyDescent="0.25">
      <c r="A493" s="14"/>
      <c r="B493" s="165"/>
      <c r="C493" s="166"/>
      <c r="D493" s="166"/>
      <c r="E493" s="166"/>
      <c r="F493" s="166"/>
      <c r="G493" s="166"/>
      <c r="H493" s="37"/>
      <c r="I493" s="167"/>
    </row>
    <row r="494" spans="1:9" ht="15.75" hidden="1" customHeight="1" x14ac:dyDescent="0.25">
      <c r="A494" s="14"/>
      <c r="B494" s="165"/>
      <c r="C494" s="166"/>
      <c r="D494" s="166"/>
      <c r="E494" s="166"/>
      <c r="F494" s="166"/>
      <c r="G494" s="166"/>
      <c r="H494" s="37"/>
      <c r="I494" s="167"/>
    </row>
    <row r="495" spans="1:9" ht="15.75" hidden="1" customHeight="1" x14ac:dyDescent="0.25">
      <c r="A495" s="14"/>
      <c r="B495" s="165"/>
      <c r="C495" s="166"/>
      <c r="D495" s="166"/>
      <c r="E495" s="166"/>
      <c r="F495" s="166"/>
      <c r="G495" s="166"/>
      <c r="H495" s="37"/>
      <c r="I495" s="167"/>
    </row>
    <row r="496" spans="1:9" ht="15.75" hidden="1" customHeight="1" x14ac:dyDescent="0.25">
      <c r="A496" s="14"/>
      <c r="B496" s="165"/>
      <c r="C496" s="166"/>
      <c r="D496" s="166"/>
      <c r="E496" s="166"/>
      <c r="F496" s="166"/>
      <c r="G496" s="166"/>
      <c r="H496" s="37"/>
      <c r="I496" s="167"/>
    </row>
    <row r="497" spans="1:9" ht="15.75" hidden="1" customHeight="1" x14ac:dyDescent="0.25">
      <c r="A497" s="14"/>
      <c r="B497" s="165"/>
      <c r="C497" s="166"/>
      <c r="D497" s="166"/>
      <c r="E497" s="166"/>
      <c r="F497" s="166"/>
      <c r="G497" s="166"/>
      <c r="H497" s="37"/>
      <c r="I497" s="167"/>
    </row>
    <row r="498" spans="1:9" ht="15.75" hidden="1" customHeight="1" x14ac:dyDescent="0.25">
      <c r="A498" s="14"/>
      <c r="B498" s="165"/>
      <c r="C498" s="166"/>
      <c r="D498" s="166"/>
      <c r="E498" s="166"/>
      <c r="F498" s="166"/>
      <c r="G498" s="166"/>
      <c r="H498" s="37"/>
      <c r="I498" s="167"/>
    </row>
    <row r="499" spans="1:9" ht="15.75" hidden="1" customHeight="1" x14ac:dyDescent="0.25">
      <c r="A499" s="14"/>
      <c r="B499" s="165"/>
      <c r="C499" s="166"/>
      <c r="D499" s="166"/>
      <c r="E499" s="166"/>
      <c r="F499" s="166"/>
      <c r="G499" s="166"/>
      <c r="H499" s="37"/>
      <c r="I499" s="167"/>
    </row>
    <row r="500" spans="1:9" ht="15.75" hidden="1" customHeight="1" x14ac:dyDescent="0.25">
      <c r="A500" s="14"/>
      <c r="B500" s="165"/>
      <c r="C500" s="166"/>
      <c r="D500" s="166"/>
      <c r="E500" s="166"/>
      <c r="F500" s="166"/>
      <c r="G500" s="166"/>
      <c r="H500" s="37"/>
      <c r="I500" s="167"/>
    </row>
    <row r="501" spans="1:9" ht="15.75" hidden="1" customHeight="1" x14ac:dyDescent="0.25">
      <c r="A501" s="14"/>
      <c r="B501" s="165"/>
      <c r="C501" s="166"/>
      <c r="D501" s="166"/>
      <c r="E501" s="166"/>
      <c r="F501" s="166"/>
      <c r="G501" s="166"/>
      <c r="H501" s="37"/>
      <c r="I501" s="167"/>
    </row>
    <row r="502" spans="1:9" ht="15.75" hidden="1" customHeight="1" x14ac:dyDescent="0.25">
      <c r="A502" s="14"/>
      <c r="B502" s="165"/>
      <c r="C502" s="166"/>
      <c r="D502" s="166"/>
      <c r="E502" s="166"/>
      <c r="F502" s="166"/>
      <c r="G502" s="166"/>
      <c r="H502" s="37"/>
      <c r="I502" s="167"/>
    </row>
    <row r="503" spans="1:9" ht="15.75" hidden="1" customHeight="1" x14ac:dyDescent="0.25">
      <c r="A503" s="14"/>
      <c r="B503" s="165"/>
      <c r="C503" s="166"/>
      <c r="D503" s="166"/>
      <c r="E503" s="166"/>
      <c r="F503" s="166"/>
      <c r="G503" s="166"/>
      <c r="H503" s="37"/>
      <c r="I503" s="167"/>
    </row>
    <row r="504" spans="1:9" ht="15.75" hidden="1" customHeight="1" x14ac:dyDescent="0.25">
      <c r="A504" s="14"/>
      <c r="B504" s="165"/>
      <c r="C504" s="166"/>
      <c r="D504" s="166"/>
      <c r="E504" s="166"/>
      <c r="F504" s="166"/>
      <c r="G504" s="166"/>
      <c r="H504" s="37"/>
      <c r="I504" s="167"/>
    </row>
    <row r="505" spans="1:9" ht="15.75" hidden="1" customHeight="1" x14ac:dyDescent="0.25">
      <c r="A505" s="14"/>
      <c r="B505" s="165"/>
      <c r="C505" s="166"/>
      <c r="D505" s="166"/>
      <c r="E505" s="166"/>
      <c r="F505" s="166"/>
      <c r="G505" s="166"/>
      <c r="H505" s="37"/>
      <c r="I505" s="167"/>
    </row>
    <row r="506" spans="1:9" ht="15.75" hidden="1" customHeight="1" x14ac:dyDescent="0.25">
      <c r="A506" s="14"/>
      <c r="B506" s="165"/>
      <c r="C506" s="166"/>
      <c r="D506" s="166"/>
      <c r="E506" s="166"/>
      <c r="F506" s="166"/>
      <c r="G506" s="166"/>
      <c r="H506" s="37"/>
      <c r="I506" s="167"/>
    </row>
    <row r="507" spans="1:9" ht="15.75" hidden="1" customHeight="1" x14ac:dyDescent="0.25">
      <c r="A507" s="14"/>
      <c r="B507" s="165"/>
      <c r="C507" s="166"/>
      <c r="D507" s="166"/>
      <c r="E507" s="166"/>
      <c r="F507" s="166"/>
      <c r="G507" s="166"/>
      <c r="H507" s="37"/>
      <c r="I507" s="167"/>
    </row>
    <row r="508" spans="1:9" ht="15.75" hidden="1" customHeight="1" x14ac:dyDescent="0.25">
      <c r="A508" s="14"/>
      <c r="B508" s="165"/>
      <c r="C508" s="166"/>
      <c r="D508" s="166"/>
      <c r="E508" s="166"/>
      <c r="F508" s="166"/>
      <c r="G508" s="166"/>
      <c r="H508" s="37"/>
      <c r="I508" s="167"/>
    </row>
    <row r="509" spans="1:9" ht="15.75" hidden="1" customHeight="1" x14ac:dyDescent="0.25">
      <c r="A509" s="14"/>
      <c r="B509" s="165"/>
      <c r="C509" s="166"/>
      <c r="D509" s="166"/>
      <c r="E509" s="166"/>
      <c r="F509" s="166"/>
      <c r="G509" s="166"/>
      <c r="H509" s="37"/>
      <c r="I509" s="167"/>
    </row>
    <row r="510" spans="1:9" ht="15.75" hidden="1" customHeight="1" x14ac:dyDescent="0.25">
      <c r="A510" s="14"/>
      <c r="B510" s="165"/>
      <c r="C510" s="166"/>
      <c r="D510" s="166"/>
      <c r="E510" s="166"/>
      <c r="F510" s="166"/>
      <c r="G510" s="166"/>
      <c r="H510" s="37"/>
      <c r="I510" s="167"/>
    </row>
    <row r="511" spans="1:9" ht="15.75" hidden="1" customHeight="1" x14ac:dyDescent="0.25">
      <c r="A511" s="14"/>
      <c r="B511" s="165"/>
      <c r="C511" s="166"/>
      <c r="D511" s="166"/>
      <c r="E511" s="166"/>
      <c r="F511" s="166"/>
      <c r="G511" s="166"/>
      <c r="H511" s="37"/>
      <c r="I511" s="167"/>
    </row>
    <row r="512" spans="1:9" ht="15.75" hidden="1" customHeight="1" x14ac:dyDescent="0.25">
      <c r="A512" s="14"/>
      <c r="B512" s="174"/>
      <c r="C512" s="175"/>
      <c r="D512" s="175"/>
      <c r="E512" s="175"/>
      <c r="F512" s="166"/>
      <c r="G512" s="166"/>
      <c r="H512" s="37"/>
      <c r="I512" s="167"/>
    </row>
    <row r="513" spans="1:9" ht="15.75" hidden="1" customHeight="1" x14ac:dyDescent="0.25">
      <c r="A513" s="14" t="s">
        <v>130</v>
      </c>
      <c r="B513" s="447" t="s">
        <v>131</v>
      </c>
      <c r="C513" s="447"/>
      <c r="D513" s="447"/>
      <c r="E513" s="447"/>
      <c r="F513" s="447"/>
      <c r="G513" s="447"/>
      <c r="H513" s="110" t="s">
        <v>46</v>
      </c>
      <c r="I513" s="70">
        <f>E522</f>
        <v>1.62</v>
      </c>
    </row>
    <row r="514" spans="1:9" ht="15.75" hidden="1" customHeight="1" x14ac:dyDescent="0.25">
      <c r="A514" s="14"/>
      <c r="B514" s="165"/>
      <c r="C514" s="166"/>
      <c r="D514" s="166"/>
      <c r="E514" s="166"/>
      <c r="F514" s="166"/>
      <c r="G514" s="166"/>
      <c r="H514" s="37"/>
      <c r="I514" s="167"/>
    </row>
    <row r="515" spans="1:9" ht="15.75" hidden="1" customHeight="1" x14ac:dyDescent="0.25">
      <c r="A515" s="14"/>
      <c r="B515" s="450" t="s">
        <v>132</v>
      </c>
      <c r="C515" s="450"/>
      <c r="D515" s="450"/>
      <c r="E515" s="450"/>
      <c r="F515" s="450"/>
      <c r="G515" s="450"/>
      <c r="H515" s="37"/>
      <c r="I515" s="167"/>
    </row>
    <row r="516" spans="1:9" ht="15.75" hidden="1" customHeight="1" x14ac:dyDescent="0.25">
      <c r="A516" s="14"/>
      <c r="B516" s="48"/>
      <c r="C516" s="23"/>
      <c r="D516" s="23"/>
      <c r="E516" s="168"/>
      <c r="F516" s="23"/>
      <c r="G516" s="125"/>
      <c r="H516" s="37"/>
      <c r="I516" s="167"/>
    </row>
    <row r="517" spans="1:9" ht="15.75" hidden="1" customHeight="1" x14ac:dyDescent="0.25">
      <c r="A517" s="14"/>
      <c r="B517" s="58" t="s">
        <v>7</v>
      </c>
      <c r="C517" s="176"/>
      <c r="D517" s="79" t="s">
        <v>90</v>
      </c>
      <c r="E517" s="177"/>
      <c r="F517" s="58" t="s">
        <v>133</v>
      </c>
      <c r="G517" s="47"/>
      <c r="H517" s="37"/>
      <c r="I517" s="167"/>
    </row>
    <row r="518" spans="1:9" ht="15.75" hidden="1" customHeight="1" x14ac:dyDescent="0.25">
      <c r="A518" s="14"/>
      <c r="B518" s="178">
        <f>F492</f>
        <v>67.679999999999993</v>
      </c>
      <c r="C518" s="19" t="s">
        <v>89</v>
      </c>
      <c r="D518" s="179" t="s">
        <v>134</v>
      </c>
      <c r="E518" s="180" t="s">
        <v>42</v>
      </c>
      <c r="F518" s="19">
        <v>1.62</v>
      </c>
      <c r="G518" s="47"/>
      <c r="H518" s="37"/>
      <c r="I518" s="167"/>
    </row>
    <row r="519" spans="1:9" ht="15.75" hidden="1" customHeight="1" x14ac:dyDescent="0.25">
      <c r="A519" s="14"/>
      <c r="B519" s="58"/>
      <c r="C519" s="176"/>
      <c r="D519" s="176"/>
      <c r="E519" s="176"/>
      <c r="F519" s="58"/>
      <c r="G519" s="47"/>
      <c r="H519" s="37"/>
      <c r="I519" s="167"/>
    </row>
    <row r="520" spans="1:9" ht="15.75" hidden="1" customHeight="1" x14ac:dyDescent="0.25">
      <c r="A520" s="14"/>
      <c r="B520" s="181"/>
      <c r="C520" s="182"/>
      <c r="D520" s="175"/>
      <c r="E520" s="175"/>
      <c r="F520" s="175"/>
      <c r="G520" s="47"/>
      <c r="H520" s="37"/>
      <c r="I520" s="167"/>
    </row>
    <row r="521" spans="1:9" ht="15.75" hidden="1" customHeight="1" x14ac:dyDescent="0.25">
      <c r="A521" s="14"/>
      <c r="B521" s="44"/>
      <c r="C521" s="45"/>
      <c r="D521" s="45"/>
      <c r="E521" s="45"/>
      <c r="F521" s="45"/>
      <c r="G521" s="47"/>
      <c r="H521" s="37"/>
      <c r="I521" s="167"/>
    </row>
    <row r="522" spans="1:9" ht="15.75" hidden="1" customHeight="1" x14ac:dyDescent="0.25">
      <c r="A522" s="14"/>
      <c r="B522" s="154" t="s">
        <v>135</v>
      </c>
      <c r="C522" s="155"/>
      <c r="D522" s="155"/>
      <c r="E522" s="155">
        <f>F518</f>
        <v>1.62</v>
      </c>
      <c r="F522" s="155" t="s">
        <v>46</v>
      </c>
      <c r="G522" s="166"/>
      <c r="H522" s="37"/>
      <c r="I522" s="167"/>
    </row>
    <row r="523" spans="1:9" ht="15.75" hidden="1" customHeight="1" x14ac:dyDescent="0.25">
      <c r="A523" s="14"/>
      <c r="B523" s="165"/>
      <c r="C523" s="166"/>
      <c r="D523" s="166"/>
      <c r="E523" s="166"/>
      <c r="F523" s="166"/>
      <c r="G523" s="166"/>
      <c r="H523" s="37"/>
      <c r="I523" s="167"/>
    </row>
    <row r="524" spans="1:9" ht="15.75" hidden="1" customHeight="1" x14ac:dyDescent="0.25">
      <c r="A524" s="14"/>
      <c r="B524" s="165"/>
      <c r="C524" s="166"/>
      <c r="D524" s="166"/>
      <c r="E524" s="166"/>
      <c r="F524" s="166"/>
      <c r="G524" s="166"/>
      <c r="H524" s="37"/>
      <c r="I524" s="167"/>
    </row>
    <row r="525" spans="1:9" ht="15.75" customHeight="1" x14ac:dyDescent="0.25">
      <c r="A525" s="14"/>
      <c r="B525" s="165"/>
      <c r="C525" s="166"/>
      <c r="D525" s="166"/>
      <c r="E525" s="166"/>
      <c r="F525" s="166"/>
      <c r="G525" s="166"/>
      <c r="H525" s="37"/>
      <c r="I525" s="167"/>
    </row>
    <row r="526" spans="1:9" ht="15.75" customHeight="1" x14ac:dyDescent="0.25">
      <c r="A526" s="14"/>
      <c r="B526" s="165"/>
      <c r="C526" s="166"/>
      <c r="D526" s="166"/>
      <c r="E526" s="166"/>
      <c r="F526" s="166"/>
      <c r="G526" s="166"/>
      <c r="H526" s="37"/>
      <c r="I526" s="167"/>
    </row>
    <row r="527" spans="1:9" x14ac:dyDescent="0.25">
      <c r="A527" s="14" t="s">
        <v>136</v>
      </c>
      <c r="B527" s="447" t="s">
        <v>63</v>
      </c>
      <c r="C527" s="447"/>
      <c r="D527" s="447"/>
      <c r="E527" s="447"/>
      <c r="F527" s="447"/>
      <c r="G527" s="447"/>
      <c r="H527" s="110" t="s">
        <v>46</v>
      </c>
      <c r="I527" s="70">
        <f>D538</f>
        <v>1289.7864999999999</v>
      </c>
    </row>
    <row r="528" spans="1:9" x14ac:dyDescent="0.25">
      <c r="A528" s="14"/>
      <c r="B528" s="55"/>
      <c r="C528" s="56"/>
      <c r="D528" s="56"/>
      <c r="E528" s="56"/>
      <c r="F528" s="56"/>
      <c r="G528" s="56"/>
      <c r="H528" s="110"/>
      <c r="I528" s="183"/>
    </row>
    <row r="529" spans="1:9" ht="15.75" customHeight="1" x14ac:dyDescent="0.25">
      <c r="A529" s="14"/>
      <c r="B529" s="448" t="s">
        <v>493</v>
      </c>
      <c r="C529" s="448"/>
      <c r="D529" s="448"/>
      <c r="E529" s="448"/>
      <c r="F529" s="166"/>
      <c r="G529" s="166"/>
      <c r="H529" s="110"/>
      <c r="I529" s="183"/>
    </row>
    <row r="530" spans="1:9" x14ac:dyDescent="0.25">
      <c r="A530" s="14"/>
      <c r="B530" s="184"/>
      <c r="C530" s="185"/>
      <c r="D530" s="185"/>
      <c r="E530" s="185"/>
      <c r="F530" s="166"/>
      <c r="G530" s="166"/>
      <c r="H530" s="110"/>
      <c r="I530" s="183"/>
    </row>
    <row r="531" spans="1:9" ht="15.75" customHeight="1" x14ac:dyDescent="0.25">
      <c r="A531" s="14"/>
      <c r="B531" s="40" t="s">
        <v>23</v>
      </c>
      <c r="C531" s="40" t="s">
        <v>24</v>
      </c>
      <c r="D531" s="40" t="s">
        <v>25</v>
      </c>
      <c r="E531" s="40" t="s">
        <v>138</v>
      </c>
      <c r="F531" s="166"/>
      <c r="G531" s="166"/>
      <c r="H531" s="110"/>
      <c r="I531" s="186"/>
    </row>
    <row r="532" spans="1:9" ht="15.75" customHeight="1" x14ac:dyDescent="0.25">
      <c r="A532" s="14"/>
      <c r="B532" s="145" t="s">
        <v>65</v>
      </c>
      <c r="C532" s="145" t="s">
        <v>502</v>
      </c>
      <c r="D532" s="145" t="s">
        <v>67</v>
      </c>
      <c r="E532" s="145" t="s">
        <v>68</v>
      </c>
      <c r="F532" s="29"/>
      <c r="G532" s="166"/>
      <c r="H532" s="110"/>
      <c r="I532" s="186"/>
    </row>
    <row r="533" spans="1:9" ht="15.75" customHeight="1" x14ac:dyDescent="0.25">
      <c r="A533" s="14"/>
      <c r="B533" s="63" t="s">
        <v>501</v>
      </c>
      <c r="C533" s="146">
        <v>678.83500000000004</v>
      </c>
      <c r="D533" s="146">
        <v>1.9</v>
      </c>
      <c r="E533" s="145">
        <f>D533*C533</f>
        <v>1289.7864999999999</v>
      </c>
      <c r="F533" s="37"/>
      <c r="G533" s="166"/>
      <c r="H533" s="110"/>
      <c r="I533" s="186"/>
    </row>
    <row r="534" spans="1:9" ht="15.75" customHeight="1" x14ac:dyDescent="0.25">
      <c r="A534" s="14"/>
      <c r="B534" s="535" t="s">
        <v>69</v>
      </c>
      <c r="C534" s="536"/>
      <c r="D534" s="537"/>
      <c r="E534" s="147">
        <f>E533</f>
        <v>1289.7864999999999</v>
      </c>
      <c r="F534" s="29"/>
      <c r="G534" s="166"/>
      <c r="H534" s="110"/>
      <c r="I534" s="186"/>
    </row>
    <row r="535" spans="1:9" ht="15.75" customHeight="1" x14ac:dyDescent="0.25">
      <c r="A535" s="14"/>
      <c r="B535" s="456"/>
      <c r="C535" s="456"/>
      <c r="D535" s="456"/>
      <c r="E535" s="456"/>
      <c r="F535" s="456"/>
      <c r="G535" s="456"/>
      <c r="H535" s="110"/>
      <c r="I535" s="186"/>
    </row>
    <row r="536" spans="1:9" ht="15.75" customHeight="1" x14ac:dyDescent="0.25">
      <c r="A536" s="14"/>
      <c r="B536" s="13"/>
      <c r="C536" s="13"/>
      <c r="D536" s="128"/>
      <c r="E536" s="129"/>
      <c r="F536" s="13"/>
      <c r="G536" s="13"/>
      <c r="H536" s="110"/>
      <c r="I536" s="186"/>
    </row>
    <row r="537" spans="1:9" ht="15.75" customHeight="1" x14ac:dyDescent="0.25">
      <c r="A537" s="14"/>
      <c r="B537" s="86"/>
      <c r="C537" s="16"/>
      <c r="D537" s="60"/>
      <c r="E537" s="52"/>
      <c r="F537" s="16"/>
      <c r="G537" s="16"/>
      <c r="H537" s="110"/>
      <c r="I537" s="186"/>
    </row>
    <row r="538" spans="1:9" ht="15.75" customHeight="1" x14ac:dyDescent="0.25">
      <c r="A538" s="14"/>
      <c r="B538" s="124" t="s">
        <v>140</v>
      </c>
      <c r="C538" s="7"/>
      <c r="D538" s="49">
        <f>E534</f>
        <v>1289.7864999999999</v>
      </c>
      <c r="E538" s="127" t="s">
        <v>46</v>
      </c>
      <c r="F538" s="45"/>
      <c r="G538" s="7"/>
      <c r="H538" s="110"/>
      <c r="I538" s="186"/>
    </row>
    <row r="539" spans="1:9" ht="15.75" customHeight="1" x14ac:dyDescent="0.25">
      <c r="A539" s="14"/>
      <c r="B539" s="124"/>
      <c r="C539" s="7"/>
      <c r="D539" s="45"/>
      <c r="E539" s="7"/>
      <c r="F539" s="45"/>
      <c r="G539" s="7"/>
      <c r="H539" s="110"/>
      <c r="I539" s="186"/>
    </row>
    <row r="540" spans="1:9" ht="15.75" customHeight="1" x14ac:dyDescent="0.25">
      <c r="A540" s="14"/>
      <c r="B540" s="527"/>
      <c r="C540" s="527"/>
      <c r="D540" s="527"/>
      <c r="E540" s="527"/>
      <c r="F540" s="527"/>
      <c r="G540" s="527"/>
      <c r="H540" s="110"/>
      <c r="I540" s="186"/>
    </row>
    <row r="541" spans="1:9" ht="15.75" customHeight="1" x14ac:dyDescent="0.25">
      <c r="A541" s="14"/>
      <c r="B541" s="124"/>
      <c r="C541" s="7"/>
      <c r="D541" s="45"/>
      <c r="E541" s="7"/>
      <c r="F541" s="45"/>
      <c r="G541" s="7"/>
      <c r="H541" s="110"/>
      <c r="I541" s="186"/>
    </row>
    <row r="542" spans="1:9" ht="15.75" customHeight="1" x14ac:dyDescent="0.25">
      <c r="A542" s="14"/>
      <c r="B542" s="154"/>
      <c r="C542" s="155"/>
      <c r="D542" s="155"/>
      <c r="E542" s="187"/>
      <c r="F542" s="45"/>
      <c r="G542" s="7"/>
      <c r="H542" s="110"/>
      <c r="I542" s="186"/>
    </row>
    <row r="543" spans="1:9" ht="15.75" customHeight="1" x14ac:dyDescent="0.25">
      <c r="A543" s="14"/>
      <c r="B543" s="188"/>
      <c r="C543" s="189"/>
      <c r="D543" s="189"/>
      <c r="E543" s="190"/>
      <c r="F543" s="45"/>
      <c r="G543" s="7"/>
      <c r="H543" s="110"/>
      <c r="I543" s="186"/>
    </row>
    <row r="544" spans="1:9" ht="15.75" customHeight="1" x14ac:dyDescent="0.25">
      <c r="A544" s="14"/>
      <c r="B544" s="191"/>
      <c r="C544" s="50"/>
      <c r="D544" s="51"/>
      <c r="E544" s="192"/>
      <c r="F544" s="45"/>
      <c r="G544" s="7"/>
      <c r="H544" s="110"/>
      <c r="I544" s="186"/>
    </row>
    <row r="545" spans="1:9" ht="15.75" customHeight="1" x14ac:dyDescent="0.25">
      <c r="A545" s="14"/>
      <c r="G545" s="7"/>
      <c r="H545" s="110"/>
      <c r="I545" s="186"/>
    </row>
    <row r="546" spans="1:9" ht="15.75" customHeight="1" x14ac:dyDescent="0.25">
      <c r="A546" s="14"/>
      <c r="B546" s="124"/>
      <c r="C546" s="7"/>
      <c r="D546" s="45"/>
      <c r="E546" s="7"/>
      <c r="F546" s="45"/>
      <c r="G546" s="7"/>
      <c r="H546" s="110"/>
      <c r="I546" s="186"/>
    </row>
    <row r="547" spans="1:9" ht="15.75" customHeight="1" x14ac:dyDescent="0.25">
      <c r="A547" s="14"/>
      <c r="B547" s="124"/>
      <c r="C547" s="125"/>
      <c r="D547" s="125"/>
      <c r="E547" s="125"/>
      <c r="F547" s="125"/>
      <c r="G547" s="126"/>
      <c r="H547" s="110"/>
      <c r="I547" s="186"/>
    </row>
    <row r="548" spans="1:9" ht="15.75" customHeight="1" x14ac:dyDescent="0.25">
      <c r="A548" s="14"/>
      <c r="H548" s="110"/>
      <c r="I548" s="186"/>
    </row>
    <row r="549" spans="1:9" ht="15.75" customHeight="1" x14ac:dyDescent="0.25">
      <c r="A549" s="14"/>
      <c r="B549" s="471"/>
      <c r="C549" s="471"/>
      <c r="D549" s="471"/>
      <c r="E549" s="471"/>
      <c r="F549" s="471"/>
      <c r="G549" s="471"/>
      <c r="H549" s="110"/>
      <c r="I549" s="186"/>
    </row>
    <row r="550" spans="1:9" ht="15.75" customHeight="1" x14ac:dyDescent="0.25">
      <c r="A550" s="14"/>
      <c r="B550" s="22"/>
      <c r="C550" s="143"/>
      <c r="D550" s="143"/>
      <c r="E550" s="143"/>
      <c r="F550" s="143"/>
      <c r="G550" s="143"/>
      <c r="H550" s="110"/>
      <c r="I550" s="186"/>
    </row>
    <row r="551" spans="1:9" ht="15.75" customHeight="1" x14ac:dyDescent="0.25">
      <c r="A551" s="14"/>
      <c r="B551" s="22"/>
      <c r="C551" s="143"/>
      <c r="D551" s="143"/>
      <c r="E551" s="143"/>
      <c r="F551" s="143"/>
      <c r="G551" s="143"/>
      <c r="H551" s="110"/>
      <c r="I551" s="186"/>
    </row>
    <row r="552" spans="1:9" ht="15.75" customHeight="1" x14ac:dyDescent="0.25">
      <c r="A552" s="14"/>
      <c r="B552" s="22"/>
      <c r="C552" s="143"/>
      <c r="D552" s="143"/>
      <c r="E552" s="143"/>
      <c r="F552" s="143"/>
      <c r="G552" s="143"/>
      <c r="H552" s="110"/>
      <c r="I552" s="186"/>
    </row>
    <row r="553" spans="1:9" ht="15.75" customHeight="1" x14ac:dyDescent="0.25">
      <c r="A553" s="14"/>
      <c r="B553" s="22"/>
      <c r="C553" s="143"/>
      <c r="D553" s="143"/>
      <c r="E553" s="143"/>
      <c r="F553" s="143"/>
      <c r="G553" s="143"/>
      <c r="H553" s="110"/>
      <c r="I553" s="186"/>
    </row>
    <row r="554" spans="1:9" ht="15.75" customHeight="1" x14ac:dyDescent="0.25">
      <c r="A554" s="14"/>
      <c r="B554" s="22"/>
      <c r="C554" s="143"/>
      <c r="D554" s="143"/>
      <c r="E554" s="143"/>
      <c r="F554" s="143"/>
      <c r="G554" s="143"/>
      <c r="H554" s="110"/>
      <c r="I554" s="186"/>
    </row>
    <row r="555" spans="1:9" ht="15.75" customHeight="1" x14ac:dyDescent="0.25">
      <c r="A555" s="14"/>
      <c r="B555" s="22"/>
      <c r="C555" s="143"/>
      <c r="D555" s="143"/>
      <c r="E555" s="143"/>
      <c r="F555" s="143"/>
      <c r="G555" s="143"/>
      <c r="H555" s="110"/>
      <c r="I555" s="186"/>
    </row>
    <row r="556" spans="1:9" ht="15.75" customHeight="1" x14ac:dyDescent="0.25">
      <c r="A556" s="14"/>
      <c r="B556" s="21"/>
      <c r="C556" s="143"/>
      <c r="D556" s="143"/>
      <c r="E556" s="143"/>
      <c r="F556" s="143"/>
      <c r="G556" s="143"/>
      <c r="H556" s="110"/>
      <c r="I556" s="186"/>
    </row>
    <row r="557" spans="1:9" ht="15.75" customHeight="1" x14ac:dyDescent="0.25">
      <c r="A557" s="14"/>
      <c r="B557" s="22"/>
      <c r="C557" s="143"/>
      <c r="D557" s="143"/>
      <c r="E557" s="143"/>
      <c r="F557" s="143"/>
      <c r="G557" s="143"/>
      <c r="H557" s="110"/>
      <c r="I557" s="186"/>
    </row>
    <row r="558" spans="1:9" ht="15.75" customHeight="1" x14ac:dyDescent="0.25">
      <c r="A558" s="14"/>
      <c r="B558" s="22"/>
      <c r="C558" s="193"/>
      <c r="D558" s="143"/>
      <c r="E558" s="143"/>
      <c r="F558" s="143"/>
      <c r="G558" s="143"/>
      <c r="H558" s="110"/>
      <c r="I558" s="186"/>
    </row>
    <row r="559" spans="1:9" ht="15.75" customHeight="1" x14ac:dyDescent="0.25">
      <c r="A559" s="14" t="s">
        <v>143</v>
      </c>
      <c r="B559" s="447" t="s">
        <v>144</v>
      </c>
      <c r="C559" s="447"/>
      <c r="D559" s="447"/>
      <c r="E559" s="447"/>
      <c r="F559" s="447"/>
      <c r="G559" s="447"/>
      <c r="H559" s="110" t="s">
        <v>46</v>
      </c>
      <c r="I559" s="70">
        <f>E572</f>
        <v>365.57702499999994</v>
      </c>
    </row>
    <row r="560" spans="1:9" x14ac:dyDescent="0.25">
      <c r="A560" s="14"/>
      <c r="B560" s="165"/>
      <c r="C560" s="166"/>
      <c r="D560" s="166"/>
      <c r="E560" s="166"/>
      <c r="F560" s="166"/>
      <c r="G560" s="166"/>
      <c r="H560" s="110"/>
      <c r="I560" s="186"/>
    </row>
    <row r="561" spans="1:9" ht="15.75" customHeight="1" x14ac:dyDescent="0.25">
      <c r="A561" s="14"/>
      <c r="B561" s="450" t="s">
        <v>493</v>
      </c>
      <c r="C561" s="450"/>
      <c r="D561" s="450"/>
      <c r="E561" s="450"/>
      <c r="F561" s="450"/>
      <c r="G561" s="450"/>
      <c r="H561" s="110"/>
      <c r="I561" s="186"/>
    </row>
    <row r="562" spans="1:9" x14ac:dyDescent="0.25">
      <c r="A562" s="14"/>
      <c r="B562" s="456"/>
      <c r="C562" s="456"/>
      <c r="D562" s="456"/>
      <c r="E562" s="456"/>
      <c r="F562" s="456"/>
      <c r="G562" s="456"/>
      <c r="H562" s="110"/>
      <c r="I562" s="186"/>
    </row>
    <row r="563" spans="1:9" x14ac:dyDescent="0.25">
      <c r="A563" s="14"/>
      <c r="B563" s="472"/>
      <c r="C563" s="472"/>
      <c r="D563" s="472"/>
      <c r="E563" s="472"/>
      <c r="F563" s="472"/>
      <c r="G563" s="472"/>
      <c r="H563" s="110"/>
      <c r="I563" s="186"/>
    </row>
    <row r="564" spans="1:9" x14ac:dyDescent="0.25">
      <c r="A564" s="14"/>
      <c r="B564" s="452" t="s">
        <v>145</v>
      </c>
      <c r="C564" s="452"/>
      <c r="D564" s="452"/>
      <c r="E564" s="452"/>
      <c r="F564" s="452"/>
      <c r="G564" s="452"/>
      <c r="H564" s="110"/>
      <c r="I564" s="186"/>
    </row>
    <row r="565" spans="1:9" x14ac:dyDescent="0.25">
      <c r="A565" s="14"/>
      <c r="B565" s="12" t="s">
        <v>23</v>
      </c>
      <c r="C565" s="12" t="s">
        <v>505</v>
      </c>
      <c r="D565" s="12" t="s">
        <v>506</v>
      </c>
      <c r="E565" s="12" t="s">
        <v>507</v>
      </c>
      <c r="F565" s="12" t="s">
        <v>48</v>
      </c>
      <c r="H565" s="110"/>
      <c r="I565" s="186"/>
    </row>
    <row r="566" spans="1:9" x14ac:dyDescent="0.25">
      <c r="A566" s="14"/>
      <c r="B566" s="424" t="s">
        <v>503</v>
      </c>
      <c r="C566" s="325">
        <v>7.5</v>
      </c>
      <c r="D566" s="325">
        <v>0.48653999999999997</v>
      </c>
      <c r="E566" s="325">
        <v>50.5</v>
      </c>
      <c r="F566" s="326">
        <f>C566*D566*E566</f>
        <v>184.27702500000001</v>
      </c>
      <c r="G566" s="20"/>
      <c r="H566" s="110"/>
      <c r="I566" s="186"/>
    </row>
    <row r="567" spans="1:9" x14ac:dyDescent="0.25">
      <c r="A567" s="14"/>
      <c r="B567" s="538" t="s">
        <v>504</v>
      </c>
      <c r="C567" s="325">
        <v>3.2</v>
      </c>
      <c r="D567" s="325">
        <v>0.3</v>
      </c>
      <c r="E567" s="325">
        <v>49</v>
      </c>
      <c r="F567" s="326">
        <f>C567*D567*E567</f>
        <v>47.04</v>
      </c>
      <c r="G567" s="20"/>
      <c r="H567" s="110"/>
      <c r="I567" s="186"/>
    </row>
    <row r="568" spans="1:9" x14ac:dyDescent="0.25">
      <c r="A568" s="14"/>
      <c r="B568" s="539"/>
      <c r="C568" s="325">
        <v>3</v>
      </c>
      <c r="D568" s="325">
        <v>0.3</v>
      </c>
      <c r="E568" s="325">
        <v>49</v>
      </c>
      <c r="F568" s="326">
        <f>C568*D568*E568</f>
        <v>44.099999999999994</v>
      </c>
      <c r="H568" s="110"/>
      <c r="I568" s="186"/>
    </row>
    <row r="569" spans="1:9" x14ac:dyDescent="0.25">
      <c r="A569" s="14"/>
      <c r="B569" s="540"/>
      <c r="C569" s="325">
        <v>9.1999999999999993</v>
      </c>
      <c r="D569" s="325">
        <v>0.2</v>
      </c>
      <c r="E569" s="325">
        <v>49</v>
      </c>
      <c r="F569" s="326">
        <f>C569*D569*E569</f>
        <v>90.16</v>
      </c>
      <c r="G569" s="20"/>
      <c r="H569" s="110"/>
      <c r="I569" s="186"/>
    </row>
    <row r="570" spans="1:9" x14ac:dyDescent="0.25">
      <c r="A570" s="14"/>
      <c r="B570" s="451" t="s">
        <v>69</v>
      </c>
      <c r="C570" s="512"/>
      <c r="D570" s="513"/>
      <c r="E570" s="19"/>
      <c r="F570" s="19">
        <f>SUM(F566:F569)</f>
        <v>365.57702499999994</v>
      </c>
      <c r="H570" s="110"/>
      <c r="I570" s="186"/>
    </row>
    <row r="571" spans="1:9" x14ac:dyDescent="0.25">
      <c r="A571" s="14"/>
      <c r="B571" s="81"/>
      <c r="C571" s="82"/>
      <c r="D571" s="82"/>
      <c r="E571" s="6"/>
      <c r="F571" s="6"/>
      <c r="G571" s="6"/>
      <c r="H571" s="110"/>
      <c r="I571" s="186"/>
    </row>
    <row r="572" spans="1:9" x14ac:dyDescent="0.25">
      <c r="A572" s="14"/>
      <c r="B572" s="457" t="s">
        <v>146</v>
      </c>
      <c r="C572" s="457"/>
      <c r="D572" s="457"/>
      <c r="E572" s="127">
        <f>F570</f>
        <v>365.57702499999994</v>
      </c>
      <c r="F572" s="23" t="s">
        <v>46</v>
      </c>
      <c r="G572" s="7"/>
      <c r="H572" s="110"/>
      <c r="I572" s="186"/>
    </row>
    <row r="573" spans="1:9" x14ac:dyDescent="0.25">
      <c r="A573" s="14"/>
      <c r="B573" s="124"/>
      <c r="C573" s="7"/>
      <c r="D573" s="45"/>
      <c r="E573" s="7"/>
      <c r="F573" s="45"/>
      <c r="G573" s="7"/>
      <c r="H573" s="110"/>
      <c r="I573" s="186"/>
    </row>
    <row r="574" spans="1:9" x14ac:dyDescent="0.25">
      <c r="A574" s="14"/>
      <c r="B574" s="124"/>
      <c r="C574" s="7"/>
      <c r="D574" s="45"/>
      <c r="E574" s="7"/>
      <c r="F574" s="45"/>
      <c r="G574" s="7"/>
      <c r="H574" s="110"/>
      <c r="I574" s="186"/>
    </row>
    <row r="575" spans="1:9" x14ac:dyDescent="0.25">
      <c r="A575" s="14"/>
      <c r="B575" s="124"/>
      <c r="C575" s="7"/>
      <c r="D575" s="45"/>
      <c r="E575" s="7"/>
      <c r="F575" s="45"/>
      <c r="G575" s="7"/>
      <c r="H575" s="110"/>
      <c r="I575" s="186"/>
    </row>
    <row r="576" spans="1:9" x14ac:dyDescent="0.25">
      <c r="A576" s="14"/>
      <c r="B576" s="124"/>
      <c r="C576" s="7"/>
      <c r="D576" s="45"/>
      <c r="E576" s="7"/>
      <c r="F576" s="45"/>
      <c r="G576" s="7"/>
      <c r="H576" s="110"/>
      <c r="I576" s="186"/>
    </row>
    <row r="577" spans="1:9" x14ac:dyDescent="0.25">
      <c r="A577" s="14"/>
      <c r="B577" s="124"/>
      <c r="C577" s="7"/>
      <c r="D577" s="45"/>
      <c r="E577" s="7"/>
      <c r="F577" s="45"/>
      <c r="G577" s="7"/>
      <c r="H577" s="110"/>
      <c r="I577" s="186"/>
    </row>
    <row r="578" spans="1:9" x14ac:dyDescent="0.25">
      <c r="A578" s="14"/>
      <c r="B578" s="124"/>
      <c r="C578" s="7"/>
      <c r="D578" s="45"/>
      <c r="E578" s="7"/>
      <c r="F578" s="45"/>
      <c r="G578" s="7"/>
      <c r="H578" s="110"/>
      <c r="I578" s="186"/>
    </row>
    <row r="579" spans="1:9" x14ac:dyDescent="0.25">
      <c r="A579" s="14"/>
      <c r="B579" s="124"/>
      <c r="C579" s="7"/>
      <c r="D579" s="45"/>
      <c r="E579" s="7"/>
      <c r="F579" s="45"/>
      <c r="G579" s="7"/>
      <c r="H579" s="110"/>
      <c r="I579" s="186"/>
    </row>
    <row r="580" spans="1:9" x14ac:dyDescent="0.25">
      <c r="A580" s="14"/>
      <c r="B580" s="124"/>
      <c r="C580" s="7"/>
      <c r="D580" s="45"/>
      <c r="E580" s="7"/>
      <c r="F580" s="45"/>
      <c r="G580" s="7"/>
      <c r="H580" s="110"/>
      <c r="I580" s="186"/>
    </row>
    <row r="581" spans="1:9" x14ac:dyDescent="0.25">
      <c r="A581" s="14"/>
      <c r="B581" s="124"/>
      <c r="C581" s="7"/>
      <c r="D581" s="45"/>
      <c r="E581" s="7"/>
      <c r="F581" s="45"/>
      <c r="G581" s="7"/>
      <c r="H581" s="110"/>
      <c r="I581" s="186"/>
    </row>
    <row r="582" spans="1:9" x14ac:dyDescent="0.25">
      <c r="A582" s="14"/>
      <c r="B582" s="124"/>
      <c r="C582" s="7"/>
      <c r="D582" s="45"/>
      <c r="E582" s="7"/>
      <c r="F582" s="45"/>
      <c r="G582" s="7"/>
      <c r="H582" s="110"/>
      <c r="I582" s="186"/>
    </row>
    <row r="583" spans="1:9" x14ac:dyDescent="0.25">
      <c r="A583" s="14"/>
      <c r="B583" s="124"/>
      <c r="C583" s="7"/>
      <c r="D583" s="45"/>
      <c r="E583" s="7"/>
      <c r="F583" s="45"/>
      <c r="G583" s="7"/>
      <c r="H583" s="110"/>
      <c r="I583" s="186"/>
    </row>
    <row r="584" spans="1:9" x14ac:dyDescent="0.25">
      <c r="A584" s="14"/>
      <c r="B584" s="124"/>
      <c r="C584" s="7"/>
      <c r="D584" s="45"/>
      <c r="E584" s="7"/>
      <c r="F584" s="45"/>
      <c r="G584" s="7"/>
      <c r="H584" s="110"/>
      <c r="I584" s="186"/>
    </row>
    <row r="585" spans="1:9" x14ac:dyDescent="0.25">
      <c r="A585" s="14"/>
      <c r="B585" s="124"/>
      <c r="C585" s="7"/>
      <c r="D585" s="45"/>
      <c r="E585" s="7"/>
      <c r="F585" s="45"/>
      <c r="G585" s="7"/>
      <c r="H585" s="110"/>
      <c r="I585" s="186"/>
    </row>
    <row r="586" spans="1:9" x14ac:dyDescent="0.25">
      <c r="A586" s="14"/>
      <c r="B586" s="124"/>
      <c r="C586" s="7"/>
      <c r="D586" s="45"/>
      <c r="E586" s="7"/>
      <c r="F586" s="45"/>
      <c r="G586" s="7"/>
      <c r="H586" s="110"/>
      <c r="I586" s="186"/>
    </row>
    <row r="587" spans="1:9" x14ac:dyDescent="0.25">
      <c r="A587" s="14"/>
      <c r="B587" s="124"/>
      <c r="C587" s="7"/>
      <c r="D587" s="45"/>
      <c r="E587" s="7"/>
      <c r="F587" s="45"/>
      <c r="G587" s="7"/>
      <c r="H587" s="110"/>
      <c r="I587" s="186"/>
    </row>
    <row r="588" spans="1:9" x14ac:dyDescent="0.25">
      <c r="A588" s="14"/>
      <c r="B588" s="124"/>
      <c r="C588" s="7"/>
      <c r="D588" s="45"/>
      <c r="E588" s="7"/>
      <c r="F588" s="45"/>
      <c r="G588" s="7"/>
      <c r="H588" s="110"/>
      <c r="I588" s="186"/>
    </row>
    <row r="589" spans="1:9" x14ac:dyDescent="0.25">
      <c r="A589" s="14"/>
      <c r="B589" s="124"/>
      <c r="C589" s="7"/>
      <c r="D589" s="45"/>
      <c r="E589" s="7"/>
      <c r="F589" s="45"/>
      <c r="G589" s="7"/>
      <c r="H589" s="110"/>
      <c r="I589" s="186"/>
    </row>
    <row r="590" spans="1:9" x14ac:dyDescent="0.25">
      <c r="A590" s="14" t="s">
        <v>495</v>
      </c>
      <c r="B590" s="439" t="s">
        <v>496</v>
      </c>
      <c r="C590" s="439"/>
      <c r="D590" s="439"/>
      <c r="E590" s="439"/>
      <c r="F590" s="439"/>
      <c r="G590" s="439"/>
      <c r="H590" s="198" t="s">
        <v>46</v>
      </c>
      <c r="I590" s="70">
        <f>F598</f>
        <v>7.4249999999999998</v>
      </c>
    </row>
    <row r="591" spans="1:9" x14ac:dyDescent="0.25">
      <c r="A591" s="14"/>
      <c r="B591" s="196"/>
      <c r="C591" s="155"/>
      <c r="D591" s="175"/>
      <c r="E591" s="197"/>
      <c r="F591" s="197"/>
      <c r="G591" s="166"/>
      <c r="H591" s="110"/>
      <c r="I591" s="186"/>
    </row>
    <row r="592" spans="1:9" x14ac:dyDescent="0.25">
      <c r="A592" s="14"/>
      <c r="B592" s="448" t="s">
        <v>493</v>
      </c>
      <c r="C592" s="448"/>
      <c r="D592" s="448"/>
      <c r="E592" s="448"/>
      <c r="F592" s="448"/>
      <c r="G592" s="448"/>
      <c r="H592" s="110"/>
      <c r="I592" s="186"/>
    </row>
    <row r="593" spans="1:9" x14ac:dyDescent="0.25">
      <c r="A593" s="14"/>
      <c r="B593" s="471"/>
      <c r="C593" s="471"/>
      <c r="D593" s="471"/>
      <c r="E593" s="471"/>
      <c r="F593" s="471"/>
      <c r="G593" s="471"/>
      <c r="H593" s="110"/>
      <c r="I593" s="186"/>
    </row>
    <row r="594" spans="1:9" x14ac:dyDescent="0.25">
      <c r="A594" s="14"/>
      <c r="B594" s="328" t="s">
        <v>23</v>
      </c>
      <c r="C594" s="328" t="s">
        <v>24</v>
      </c>
      <c r="D594" s="328" t="s">
        <v>25</v>
      </c>
      <c r="E594" s="327" t="s">
        <v>507</v>
      </c>
      <c r="F594" s="327" t="s">
        <v>223</v>
      </c>
      <c r="G594" s="327" t="s">
        <v>271</v>
      </c>
      <c r="H594" s="328" t="s">
        <v>48</v>
      </c>
      <c r="I594" s="186"/>
    </row>
    <row r="595" spans="1:9" x14ac:dyDescent="0.25">
      <c r="A595" s="14"/>
      <c r="B595" s="327" t="s">
        <v>468</v>
      </c>
      <c r="C595" s="328" t="s">
        <v>464</v>
      </c>
      <c r="D595" s="328" t="s">
        <v>394</v>
      </c>
      <c r="E595" s="329">
        <v>16.5</v>
      </c>
      <c r="F595" s="329">
        <v>1</v>
      </c>
      <c r="G595" s="329">
        <v>0.45</v>
      </c>
      <c r="H595" s="329">
        <f>E595*F595*G595</f>
        <v>7.4249999999999998</v>
      </c>
      <c r="I595" s="186"/>
    </row>
    <row r="596" spans="1:9" x14ac:dyDescent="0.25">
      <c r="A596" s="14"/>
      <c r="B596" s="505" t="s">
        <v>69</v>
      </c>
      <c r="C596" s="506"/>
      <c r="D596" s="506"/>
      <c r="E596" s="506"/>
      <c r="F596" s="506"/>
      <c r="G596" s="507"/>
      <c r="H596" s="54">
        <f>SUM(H595:H595)</f>
        <v>7.4249999999999998</v>
      </c>
      <c r="I596" s="186"/>
    </row>
    <row r="597" spans="1:9" x14ac:dyDescent="0.25">
      <c r="A597" s="14"/>
      <c r="B597" s="44"/>
      <c r="C597" s="23"/>
      <c r="D597" s="23"/>
      <c r="E597" s="23"/>
      <c r="F597" s="23"/>
      <c r="G597" s="23"/>
      <c r="H597" s="110"/>
      <c r="I597" s="186"/>
    </row>
    <row r="598" spans="1:9" x14ac:dyDescent="0.25">
      <c r="A598" s="14"/>
      <c r="B598" s="482" t="s">
        <v>497</v>
      </c>
      <c r="C598" s="482"/>
      <c r="D598" s="482"/>
      <c r="E598" s="482"/>
      <c r="F598" s="127">
        <f>H596</f>
        <v>7.4249999999999998</v>
      </c>
      <c r="G598" s="23" t="s">
        <v>46</v>
      </c>
      <c r="H598" s="110"/>
      <c r="I598" s="186"/>
    </row>
    <row r="599" spans="1:9" x14ac:dyDescent="0.25">
      <c r="A599" s="14"/>
      <c r="B599" s="48"/>
      <c r="C599" s="23"/>
      <c r="D599" s="23"/>
      <c r="E599" s="23"/>
      <c r="F599" s="127"/>
      <c r="G599" s="23"/>
      <c r="H599" s="110"/>
      <c r="I599" s="186"/>
    </row>
    <row r="600" spans="1:9" x14ac:dyDescent="0.25">
      <c r="A600" s="14"/>
      <c r="B600" s="44"/>
      <c r="C600" s="193"/>
      <c r="D600" s="143"/>
      <c r="E600" s="143"/>
      <c r="F600" s="143"/>
      <c r="G600" s="143"/>
      <c r="H600" s="110"/>
      <c r="I600" s="186"/>
    </row>
    <row r="601" spans="1:9" x14ac:dyDescent="0.25">
      <c r="A601" s="14"/>
      <c r="B601" s="48"/>
      <c r="C601" s="23"/>
      <c r="D601" s="23"/>
      <c r="E601" s="23"/>
      <c r="F601" s="127"/>
      <c r="G601" s="23"/>
      <c r="H601" s="110"/>
      <c r="I601" s="186"/>
    </row>
    <row r="602" spans="1:9" x14ac:dyDescent="0.25">
      <c r="A602" s="14"/>
      <c r="B602" s="48"/>
      <c r="C602" s="23"/>
      <c r="D602" s="23"/>
      <c r="E602" s="23"/>
      <c r="F602" s="127"/>
      <c r="G602" s="23"/>
      <c r="H602" s="110"/>
      <c r="I602" s="186"/>
    </row>
    <row r="603" spans="1:9" x14ac:dyDescent="0.25">
      <c r="A603" s="14"/>
      <c r="B603" s="48"/>
      <c r="C603" s="23"/>
      <c r="D603" s="23"/>
      <c r="E603" s="23"/>
      <c r="F603" s="127"/>
      <c r="G603" s="23"/>
      <c r="H603" s="110"/>
      <c r="I603" s="186"/>
    </row>
    <row r="604" spans="1:9" x14ac:dyDescent="0.25">
      <c r="A604" s="14" t="s">
        <v>147</v>
      </c>
      <c r="B604" s="439" t="s">
        <v>148</v>
      </c>
      <c r="C604" s="439"/>
      <c r="D604" s="439"/>
      <c r="E604" s="439"/>
      <c r="F604" s="439"/>
      <c r="G604" s="439"/>
      <c r="H604" s="110" t="s">
        <v>21</v>
      </c>
      <c r="I604" s="70">
        <f>E616</f>
        <v>814.79</v>
      </c>
    </row>
    <row r="605" spans="1:9" ht="23.25" customHeight="1" x14ac:dyDescent="0.25">
      <c r="A605" s="14"/>
      <c r="B605" s="55"/>
      <c r="C605" s="56"/>
      <c r="D605" s="56"/>
      <c r="E605" s="56"/>
      <c r="F605" s="56"/>
      <c r="G605" s="56"/>
      <c r="H605" s="110"/>
      <c r="I605" s="70"/>
    </row>
    <row r="606" spans="1:9" ht="15.75" customHeight="1" x14ac:dyDescent="0.25">
      <c r="A606" s="14"/>
      <c r="B606" s="448" t="s">
        <v>137</v>
      </c>
      <c r="C606" s="448"/>
      <c r="D606" s="448"/>
      <c r="E606" s="448"/>
      <c r="F606" s="56"/>
      <c r="G606" s="56"/>
      <c r="H606" s="14"/>
      <c r="I606" s="70"/>
    </row>
    <row r="607" spans="1:9" ht="15.75" customHeight="1" x14ac:dyDescent="0.25">
      <c r="A607" s="25"/>
      <c r="B607" s="199"/>
      <c r="C607" s="199"/>
      <c r="D607" s="199"/>
      <c r="E607" s="199"/>
      <c r="F607" s="199"/>
      <c r="G607" s="200"/>
      <c r="H607" s="14"/>
      <c r="I607" s="15"/>
    </row>
    <row r="608" spans="1:9" x14ac:dyDescent="0.25">
      <c r="A608" s="25"/>
      <c r="B608" s="12" t="s">
        <v>23</v>
      </c>
      <c r="C608" s="12" t="s">
        <v>24</v>
      </c>
      <c r="D608" s="12" t="s">
        <v>25</v>
      </c>
      <c r="E608" s="12" t="s">
        <v>120</v>
      </c>
      <c r="F608" s="13"/>
      <c r="G608" s="13"/>
      <c r="H608" s="14"/>
      <c r="I608" s="15"/>
    </row>
    <row r="609" spans="1:9" x14ac:dyDescent="0.25">
      <c r="A609" s="25"/>
      <c r="B609" s="27" t="s">
        <v>393</v>
      </c>
      <c r="C609" s="25" t="s">
        <v>392</v>
      </c>
      <c r="D609" s="28" t="s">
        <v>394</v>
      </c>
      <c r="E609" s="26">
        <v>359.21</v>
      </c>
      <c r="F609" s="16"/>
      <c r="G609" s="16"/>
      <c r="H609" s="14"/>
      <c r="I609" s="15"/>
    </row>
    <row r="610" spans="1:9" x14ac:dyDescent="0.25">
      <c r="A610" s="25"/>
      <c r="B610" s="27" t="s">
        <v>393</v>
      </c>
      <c r="C610" s="25" t="s">
        <v>392</v>
      </c>
      <c r="D610" s="28" t="s">
        <v>394</v>
      </c>
      <c r="E610" s="26">
        <v>359.21</v>
      </c>
      <c r="F610" s="16"/>
      <c r="G610" s="16"/>
      <c r="H610" s="14"/>
      <c r="I610" s="15"/>
    </row>
    <row r="611" spans="1:9" ht="15.75" customHeight="1" x14ac:dyDescent="0.25">
      <c r="A611" s="25"/>
      <c r="B611" s="27" t="s">
        <v>80</v>
      </c>
      <c r="C611" s="28" t="s">
        <v>394</v>
      </c>
      <c r="D611" s="28" t="s">
        <v>459</v>
      </c>
      <c r="E611" s="26">
        <f>96.37</f>
        <v>96.37</v>
      </c>
      <c r="F611" s="17"/>
      <c r="G611" s="18"/>
      <c r="H611" s="14"/>
      <c r="I611" s="15"/>
    </row>
    <row r="612" spans="1:9" ht="15.75" customHeight="1" x14ac:dyDescent="0.25">
      <c r="A612" s="25"/>
      <c r="B612" s="452" t="s">
        <v>69</v>
      </c>
      <c r="C612" s="452"/>
      <c r="D612" s="452"/>
      <c r="E612" s="19">
        <f>SUM(E609:E611)</f>
        <v>814.79</v>
      </c>
      <c r="F612" s="20"/>
      <c r="G612" s="21"/>
      <c r="H612" s="14"/>
      <c r="I612" s="15"/>
    </row>
    <row r="613" spans="1:9" ht="15.75" customHeight="1" x14ac:dyDescent="0.25">
      <c r="A613" s="25"/>
      <c r="B613" s="22"/>
      <c r="C613" s="23"/>
      <c r="D613" s="23"/>
      <c r="E613" s="23"/>
      <c r="F613" s="23"/>
      <c r="G613" s="23"/>
      <c r="H613" s="14"/>
      <c r="I613" s="15"/>
    </row>
    <row r="614" spans="1:9" x14ac:dyDescent="0.25">
      <c r="A614" s="25"/>
      <c r="B614" s="124"/>
      <c r="C614" s="7"/>
      <c r="D614" s="45"/>
      <c r="E614" s="7"/>
      <c r="F614" s="45"/>
      <c r="G614" s="7"/>
      <c r="H614" s="14"/>
      <c r="I614" s="15"/>
    </row>
    <row r="615" spans="1:9" x14ac:dyDescent="0.25">
      <c r="A615" s="25"/>
      <c r="B615" s="124"/>
      <c r="C615" s="7"/>
      <c r="D615" s="45"/>
      <c r="E615" s="7"/>
      <c r="F615" s="45"/>
      <c r="G615" s="7"/>
      <c r="H615" s="14"/>
      <c r="I615" s="15"/>
    </row>
    <row r="616" spans="1:9" x14ac:dyDescent="0.25">
      <c r="A616" s="25"/>
      <c r="B616" s="482" t="s">
        <v>438</v>
      </c>
      <c r="C616" s="482"/>
      <c r="D616" s="482"/>
      <c r="E616" s="127">
        <f>E612</f>
        <v>814.79</v>
      </c>
      <c r="F616" s="23" t="s">
        <v>21</v>
      </c>
      <c r="G616" s="125"/>
      <c r="H616" s="14"/>
      <c r="I616" s="15"/>
    </row>
    <row r="617" spans="1:9" x14ac:dyDescent="0.25">
      <c r="A617" s="25"/>
      <c r="B617" s="48"/>
      <c r="C617" s="23"/>
      <c r="D617" s="23"/>
      <c r="E617" s="127"/>
      <c r="F617" s="23"/>
      <c r="G617" s="125"/>
      <c r="H617" s="14"/>
      <c r="I617" s="15"/>
    </row>
    <row r="618" spans="1:9" x14ac:dyDescent="0.25">
      <c r="A618" s="25"/>
      <c r="B618" s="48"/>
      <c r="C618" s="23"/>
      <c r="D618" s="23"/>
      <c r="E618" s="127"/>
      <c r="F618" s="23"/>
      <c r="G618" s="125"/>
      <c r="H618" s="14"/>
      <c r="I618" s="15"/>
    </row>
    <row r="619" spans="1:9" x14ac:dyDescent="0.25">
      <c r="A619" s="25"/>
      <c r="B619" s="48"/>
      <c r="C619" s="23"/>
      <c r="D619" s="23"/>
      <c r="E619" s="127"/>
      <c r="F619" s="23"/>
      <c r="G619" s="125"/>
      <c r="H619" s="14"/>
      <c r="I619" s="15"/>
    </row>
    <row r="620" spans="1:9" x14ac:dyDescent="0.25">
      <c r="A620" s="25"/>
      <c r="B620" s="48"/>
      <c r="C620" s="23"/>
      <c r="D620" s="23"/>
      <c r="E620" s="127"/>
      <c r="F620" s="23"/>
      <c r="G620" s="125"/>
      <c r="H620" s="14"/>
      <c r="I620" s="15"/>
    </row>
    <row r="621" spans="1:9" x14ac:dyDescent="0.25">
      <c r="A621" s="25"/>
      <c r="B621" s="48"/>
      <c r="C621" s="23"/>
      <c r="D621" s="23"/>
      <c r="E621" s="127"/>
      <c r="F621" s="23"/>
      <c r="G621" s="125"/>
      <c r="H621" s="14"/>
      <c r="I621" s="15"/>
    </row>
    <row r="622" spans="1:9" x14ac:dyDescent="0.25">
      <c r="A622" s="25"/>
      <c r="B622" s="48"/>
      <c r="C622" s="23"/>
      <c r="D622" s="23"/>
      <c r="E622" s="127"/>
      <c r="F622" s="23"/>
      <c r="G622" s="125"/>
      <c r="H622" s="14"/>
      <c r="I622" s="15"/>
    </row>
    <row r="623" spans="1:9" x14ac:dyDescent="0.25">
      <c r="A623" s="25"/>
      <c r="B623" s="48"/>
      <c r="C623" s="23"/>
      <c r="D623" s="23"/>
      <c r="E623" s="127"/>
      <c r="F623" s="23"/>
      <c r="G623" s="125"/>
      <c r="H623" s="14"/>
      <c r="I623" s="15"/>
    </row>
    <row r="624" spans="1:9" x14ac:dyDescent="0.25">
      <c r="A624" s="25"/>
      <c r="B624" s="48"/>
      <c r="C624" s="23"/>
      <c r="D624" s="23"/>
      <c r="E624" s="127"/>
      <c r="F624" s="23"/>
      <c r="G624" s="125"/>
      <c r="H624" s="14"/>
      <c r="I624" s="15"/>
    </row>
    <row r="625" spans="1:9" x14ac:dyDescent="0.25">
      <c r="A625" s="25"/>
      <c r="B625" s="48"/>
      <c r="C625" s="23"/>
      <c r="D625" s="23"/>
      <c r="E625" s="127"/>
      <c r="F625" s="23"/>
      <c r="G625" s="125"/>
      <c r="H625" s="14"/>
      <c r="I625" s="15"/>
    </row>
    <row r="626" spans="1:9" x14ac:dyDescent="0.25">
      <c r="A626" s="25"/>
      <c r="B626" s="48"/>
      <c r="C626" s="23"/>
      <c r="D626" s="23"/>
      <c r="E626" s="127"/>
      <c r="F626" s="23"/>
      <c r="G626" s="125"/>
      <c r="H626" s="14"/>
      <c r="I626" s="15"/>
    </row>
    <row r="627" spans="1:9" x14ac:dyDescent="0.25">
      <c r="A627" s="25"/>
      <c r="B627" s="48"/>
      <c r="C627" s="23"/>
      <c r="D627" s="23"/>
      <c r="E627" s="127"/>
      <c r="F627" s="23"/>
      <c r="G627" s="125"/>
      <c r="H627" s="14"/>
      <c r="I627" s="15"/>
    </row>
    <row r="628" spans="1:9" x14ac:dyDescent="0.25">
      <c r="A628" s="25"/>
      <c r="B628" s="48"/>
      <c r="C628" s="23"/>
      <c r="D628" s="23"/>
      <c r="E628" s="127"/>
      <c r="F628" s="23"/>
      <c r="G628" s="125"/>
      <c r="H628" s="14"/>
      <c r="I628" s="15"/>
    </row>
    <row r="629" spans="1:9" x14ac:dyDescent="0.25">
      <c r="A629" s="25"/>
      <c r="B629" s="48"/>
      <c r="C629" s="23"/>
      <c r="D629" s="23"/>
      <c r="E629" s="127"/>
      <c r="F629" s="23"/>
      <c r="G629" s="125"/>
      <c r="H629" s="14"/>
      <c r="I629" s="15"/>
    </row>
    <row r="630" spans="1:9" x14ac:dyDescent="0.25">
      <c r="A630" s="25"/>
      <c r="B630" s="48"/>
      <c r="C630" s="23"/>
      <c r="D630" s="23"/>
      <c r="E630" s="127"/>
      <c r="F630" s="23"/>
      <c r="G630" s="125"/>
      <c r="H630" s="14"/>
      <c r="I630" s="15"/>
    </row>
    <row r="631" spans="1:9" x14ac:dyDescent="0.25">
      <c r="A631" s="25"/>
      <c r="B631" s="48"/>
      <c r="C631" s="23"/>
      <c r="D631" s="23"/>
      <c r="E631" s="127"/>
      <c r="F631" s="23"/>
      <c r="G631" s="125"/>
      <c r="H631" s="14"/>
      <c r="I631" s="15"/>
    </row>
    <row r="632" spans="1:9" x14ac:dyDescent="0.25">
      <c r="A632" s="25"/>
      <c r="B632" s="48"/>
      <c r="C632" s="23"/>
      <c r="D632" s="23"/>
      <c r="E632" s="127"/>
      <c r="F632" s="23"/>
      <c r="G632" s="125"/>
      <c r="H632" s="14"/>
      <c r="I632" s="15"/>
    </row>
    <row r="633" spans="1:9" x14ac:dyDescent="0.25">
      <c r="A633" s="25"/>
      <c r="B633" s="48"/>
      <c r="C633" s="23"/>
      <c r="D633" s="23"/>
      <c r="E633" s="127"/>
      <c r="F633" s="23"/>
      <c r="G633" s="125"/>
      <c r="H633" s="14"/>
      <c r="I633" s="15"/>
    </row>
    <row r="634" spans="1:9" x14ac:dyDescent="0.25">
      <c r="A634" s="25"/>
      <c r="B634" s="48"/>
      <c r="C634" s="23"/>
      <c r="D634" s="23"/>
      <c r="E634" s="127"/>
      <c r="F634" s="23"/>
      <c r="G634" s="125"/>
      <c r="H634" s="14"/>
      <c r="I634" s="15"/>
    </row>
    <row r="635" spans="1:9" x14ac:dyDescent="0.25">
      <c r="A635" s="25"/>
      <c r="B635" s="48"/>
      <c r="C635" s="23"/>
      <c r="D635" s="23"/>
      <c r="E635" s="127"/>
      <c r="F635" s="23"/>
      <c r="G635" s="125"/>
      <c r="H635" s="14"/>
      <c r="I635" s="15"/>
    </row>
    <row r="636" spans="1:9" x14ac:dyDescent="0.25">
      <c r="A636" s="25"/>
      <c r="B636" s="48"/>
      <c r="C636" s="23"/>
      <c r="D636" s="23"/>
      <c r="E636" s="127"/>
      <c r="F636" s="23"/>
      <c r="G636" s="125"/>
      <c r="H636" s="14"/>
      <c r="I636" s="15"/>
    </row>
    <row r="637" spans="1:9" x14ac:dyDescent="0.25">
      <c r="A637" s="25"/>
      <c r="B637" s="48"/>
      <c r="C637" s="23"/>
      <c r="D637" s="23"/>
      <c r="E637" s="127"/>
      <c r="F637" s="23"/>
      <c r="G637" s="125"/>
      <c r="H637" s="14"/>
      <c r="I637" s="15"/>
    </row>
    <row r="638" spans="1:9" x14ac:dyDescent="0.25">
      <c r="A638" s="14" t="s">
        <v>149</v>
      </c>
      <c r="B638" s="439" t="s">
        <v>150</v>
      </c>
      <c r="C638" s="439"/>
      <c r="D638" s="439"/>
      <c r="E638" s="439"/>
      <c r="F638" s="439"/>
      <c r="G638" s="439"/>
      <c r="H638" s="110" t="s">
        <v>21</v>
      </c>
      <c r="I638" s="70">
        <f>E655</f>
        <v>3625.93</v>
      </c>
    </row>
    <row r="639" spans="1:9" x14ac:dyDescent="0.25">
      <c r="A639" s="14"/>
      <c r="B639" s="86"/>
      <c r="C639" s="16"/>
      <c r="D639" s="16"/>
      <c r="E639" s="16"/>
      <c r="F639" s="16"/>
      <c r="G639" s="16"/>
      <c r="H639" s="110"/>
      <c r="I639" s="70"/>
    </row>
    <row r="640" spans="1:9" ht="15.75" customHeight="1" x14ac:dyDescent="0.25">
      <c r="A640" s="14"/>
      <c r="B640" s="448" t="s">
        <v>137</v>
      </c>
      <c r="C640" s="448"/>
      <c r="D640" s="448"/>
      <c r="E640" s="448"/>
      <c r="F640" s="109"/>
      <c r="G640" s="56"/>
      <c r="H640" s="110"/>
      <c r="I640" s="70"/>
    </row>
    <row r="641" spans="1:9" x14ac:dyDescent="0.25">
      <c r="A641" s="14"/>
      <c r="B641" s="86"/>
      <c r="C641" s="16"/>
      <c r="D641" s="16"/>
      <c r="E641" s="16"/>
      <c r="F641" s="16"/>
      <c r="G641" s="16"/>
      <c r="H641" s="110"/>
      <c r="I641" s="70"/>
    </row>
    <row r="642" spans="1:9" ht="15.75" customHeight="1" x14ac:dyDescent="0.25">
      <c r="A642" s="14"/>
      <c r="B642" s="12" t="s">
        <v>23</v>
      </c>
      <c r="C642" s="12" t="s">
        <v>24</v>
      </c>
      <c r="D642" s="12" t="s">
        <v>25</v>
      </c>
      <c r="E642" s="12" t="s">
        <v>120</v>
      </c>
      <c r="F642" s="24"/>
      <c r="G642" s="201"/>
      <c r="H642" s="14"/>
      <c r="I642" s="70"/>
    </row>
    <row r="643" spans="1:9" ht="15.75" customHeight="1" x14ac:dyDescent="0.25">
      <c r="A643" s="14"/>
      <c r="B643" s="27" t="s">
        <v>393</v>
      </c>
      <c r="C643" s="25" t="s">
        <v>392</v>
      </c>
      <c r="D643" s="28" t="s">
        <v>394</v>
      </c>
      <c r="E643" s="26">
        <v>359.21</v>
      </c>
      <c r="F643" s="24"/>
      <c r="G643" s="197"/>
      <c r="H643" s="14"/>
      <c r="I643" s="70"/>
    </row>
    <row r="644" spans="1:9" x14ac:dyDescent="0.25">
      <c r="A644" s="14"/>
      <c r="B644" s="27" t="s">
        <v>393</v>
      </c>
      <c r="C644" s="25" t="s">
        <v>392</v>
      </c>
      <c r="D644" s="28" t="s">
        <v>394</v>
      </c>
      <c r="E644" s="26">
        <v>359.21</v>
      </c>
      <c r="F644" s="24"/>
      <c r="G644" s="197"/>
      <c r="H644" s="14"/>
      <c r="I644" s="70"/>
    </row>
    <row r="645" spans="1:9" x14ac:dyDescent="0.25">
      <c r="A645" s="14"/>
      <c r="B645" s="27" t="s">
        <v>393</v>
      </c>
      <c r="C645" s="25" t="s">
        <v>392</v>
      </c>
      <c r="D645" s="28" t="s">
        <v>394</v>
      </c>
      <c r="E645" s="26">
        <v>359.21</v>
      </c>
      <c r="F645" s="24"/>
      <c r="G645" s="197"/>
      <c r="H645" s="14"/>
      <c r="I645" s="70"/>
    </row>
    <row r="646" spans="1:9" x14ac:dyDescent="0.25">
      <c r="A646" s="14"/>
      <c r="B646" s="27" t="s">
        <v>393</v>
      </c>
      <c r="C646" s="25" t="s">
        <v>392</v>
      </c>
      <c r="D646" s="28" t="s">
        <v>394</v>
      </c>
      <c r="E646" s="26">
        <v>359.21</v>
      </c>
      <c r="F646" s="24"/>
      <c r="G646" s="197"/>
      <c r="H646" s="14"/>
      <c r="I646" s="70"/>
    </row>
    <row r="647" spans="1:9" x14ac:dyDescent="0.25">
      <c r="A647" s="14"/>
      <c r="B647" s="85" t="s">
        <v>362</v>
      </c>
      <c r="C647" s="85" t="s">
        <v>395</v>
      </c>
      <c r="D647" s="29" t="s">
        <v>280</v>
      </c>
      <c r="E647" s="85">
        <v>583.92999999999995</v>
      </c>
      <c r="F647" s="24"/>
      <c r="G647" s="197"/>
      <c r="H647" s="14"/>
      <c r="I647" s="70"/>
    </row>
    <row r="648" spans="1:9" ht="15.75" customHeight="1" x14ac:dyDescent="0.25">
      <c r="A648" s="14"/>
      <c r="B648" s="12" t="s">
        <v>397</v>
      </c>
      <c r="C648" s="12" t="s">
        <v>398</v>
      </c>
      <c r="D648" s="37" t="s">
        <v>399</v>
      </c>
      <c r="E648" s="12">
        <v>332.12</v>
      </c>
      <c r="F648" s="24"/>
      <c r="G648" s="197"/>
      <c r="H648" s="14"/>
      <c r="I648" s="70"/>
    </row>
    <row r="649" spans="1:9" x14ac:dyDescent="0.25">
      <c r="A649" s="14"/>
      <c r="B649" s="81" t="s">
        <v>409</v>
      </c>
      <c r="C649" s="37" t="s">
        <v>399</v>
      </c>
      <c r="D649" s="47" t="s">
        <v>460</v>
      </c>
      <c r="E649" s="12">
        <v>866.16</v>
      </c>
      <c r="F649" s="24"/>
      <c r="G649" s="197"/>
      <c r="H649" s="14"/>
      <c r="I649" s="70"/>
    </row>
    <row r="650" spans="1:9" x14ac:dyDescent="0.25">
      <c r="A650" s="14"/>
      <c r="B650" s="508" t="s">
        <v>396</v>
      </c>
      <c r="C650" s="509"/>
      <c r="D650" s="510"/>
      <c r="E650" s="26">
        <v>406.88</v>
      </c>
      <c r="F650" s="24"/>
      <c r="G650" s="197"/>
      <c r="H650" s="14"/>
      <c r="I650" s="70"/>
    </row>
    <row r="651" spans="1:9" ht="15.75" customHeight="1" x14ac:dyDescent="0.25">
      <c r="A651" s="14"/>
      <c r="B651" s="452" t="s">
        <v>69</v>
      </c>
      <c r="C651" s="452"/>
      <c r="D651" s="452"/>
      <c r="E651" s="19">
        <f>SUM(E642:E650)</f>
        <v>3625.93</v>
      </c>
      <c r="F651" s="199"/>
      <c r="G651" s="97"/>
      <c r="H651" s="14"/>
      <c r="I651" s="70"/>
    </row>
    <row r="652" spans="1:9" ht="15.75" customHeight="1" x14ac:dyDescent="0.25">
      <c r="A652" s="14"/>
      <c r="B652" s="13"/>
      <c r="C652" s="13"/>
      <c r="D652" s="128"/>
      <c r="E652" s="129"/>
      <c r="F652" s="13"/>
      <c r="G652" s="13"/>
      <c r="H652" s="14"/>
      <c r="I652" s="70"/>
    </row>
    <row r="653" spans="1:9" x14ac:dyDescent="0.25">
      <c r="A653" s="14"/>
      <c r="B653" s="22"/>
      <c r="C653" s="23"/>
      <c r="D653" s="23"/>
      <c r="E653" s="23"/>
      <c r="F653" s="23"/>
      <c r="G653" s="23"/>
      <c r="H653" s="14"/>
      <c r="I653" s="70"/>
    </row>
    <row r="654" spans="1:9" x14ac:dyDescent="0.25">
      <c r="A654" s="14"/>
      <c r="B654" s="124"/>
      <c r="C654" s="7"/>
      <c r="D654" s="45"/>
      <c r="E654" s="7"/>
      <c r="F654" s="45"/>
      <c r="G654" s="7"/>
      <c r="H654" s="14"/>
      <c r="I654" s="70"/>
    </row>
    <row r="655" spans="1:9" x14ac:dyDescent="0.25">
      <c r="A655" s="14"/>
      <c r="B655" s="482" t="s">
        <v>156</v>
      </c>
      <c r="C655" s="482"/>
      <c r="D655" s="482"/>
      <c r="E655" s="127">
        <f>E651</f>
        <v>3625.93</v>
      </c>
      <c r="F655" s="23" t="s">
        <v>21</v>
      </c>
      <c r="G655" s="125"/>
      <c r="H655" s="14"/>
      <c r="I655" s="70"/>
    </row>
    <row r="656" spans="1:9" x14ac:dyDescent="0.25">
      <c r="A656" s="14"/>
      <c r="B656" s="55"/>
      <c r="C656" s="56"/>
      <c r="D656" s="56"/>
      <c r="E656" s="56"/>
      <c r="F656" s="56"/>
      <c r="G656" s="56"/>
      <c r="H656" s="14"/>
      <c r="I656" s="70"/>
    </row>
    <row r="657" spans="1:9" x14ac:dyDescent="0.25">
      <c r="A657" s="14"/>
      <c r="B657" s="202"/>
      <c r="C657" s="56"/>
      <c r="D657" s="56"/>
      <c r="E657" s="56"/>
      <c r="F657" s="56"/>
      <c r="G657" s="56"/>
      <c r="H657" s="14"/>
      <c r="I657" s="70"/>
    </row>
    <row r="658" spans="1:9" x14ac:dyDescent="0.25">
      <c r="A658" s="14"/>
      <c r="B658" s="202"/>
      <c r="C658" s="56"/>
      <c r="D658" s="56"/>
      <c r="E658" s="56"/>
      <c r="F658" s="56"/>
      <c r="G658" s="56"/>
      <c r="H658" s="14"/>
      <c r="I658" s="70"/>
    </row>
    <row r="659" spans="1:9" x14ac:dyDescent="0.25">
      <c r="A659" s="14"/>
      <c r="B659" s="202"/>
      <c r="C659" s="56"/>
      <c r="D659" s="56"/>
      <c r="E659" s="56"/>
      <c r="F659" s="56"/>
      <c r="G659" s="56"/>
      <c r="H659" s="14"/>
      <c r="I659" s="70"/>
    </row>
    <row r="660" spans="1:9" x14ac:dyDescent="0.25">
      <c r="A660" s="14"/>
      <c r="B660" s="202"/>
      <c r="C660" s="56"/>
      <c r="D660" s="56"/>
      <c r="E660" s="56"/>
      <c r="F660" s="56"/>
      <c r="G660" s="56"/>
      <c r="H660" s="14"/>
      <c r="I660" s="70"/>
    </row>
    <row r="661" spans="1:9" x14ac:dyDescent="0.25">
      <c r="A661" s="14"/>
      <c r="B661" s="202"/>
      <c r="C661" s="56"/>
      <c r="D661" s="56"/>
      <c r="E661" s="56"/>
      <c r="F661" s="56"/>
      <c r="G661" s="56"/>
      <c r="H661" s="14"/>
      <c r="I661" s="70"/>
    </row>
    <row r="662" spans="1:9" x14ac:dyDescent="0.25">
      <c r="A662" s="14"/>
      <c r="B662" s="202"/>
      <c r="C662" s="56"/>
      <c r="D662" s="56"/>
      <c r="E662" s="56"/>
      <c r="F662" s="56"/>
      <c r="G662" s="56"/>
      <c r="H662" s="14"/>
      <c r="I662" s="70"/>
    </row>
    <row r="663" spans="1:9" x14ac:dyDescent="0.25">
      <c r="A663" s="14"/>
      <c r="B663" s="202"/>
      <c r="C663" s="56"/>
      <c r="D663" s="56"/>
      <c r="E663" s="56"/>
      <c r="F663" s="56"/>
      <c r="G663" s="56"/>
      <c r="H663" s="14"/>
      <c r="I663" s="70"/>
    </row>
    <row r="664" spans="1:9" x14ac:dyDescent="0.25">
      <c r="A664" s="14"/>
      <c r="B664" s="55"/>
      <c r="C664" s="56"/>
      <c r="D664" s="56"/>
      <c r="E664" s="56"/>
      <c r="F664" s="56"/>
      <c r="G664" s="56"/>
      <c r="H664" s="14"/>
      <c r="I664" s="70"/>
    </row>
    <row r="665" spans="1:9" x14ac:dyDescent="0.25">
      <c r="A665" s="14"/>
      <c r="B665" s="55"/>
      <c r="C665" s="56"/>
      <c r="D665" s="56"/>
      <c r="E665" s="56"/>
      <c r="F665" s="56"/>
      <c r="G665" s="56"/>
      <c r="H665" s="14"/>
      <c r="I665" s="70"/>
    </row>
    <row r="666" spans="1:9" x14ac:dyDescent="0.25">
      <c r="A666" s="14"/>
      <c r="B666" s="55"/>
      <c r="C666" s="56"/>
      <c r="D666" s="56"/>
      <c r="E666" s="56"/>
      <c r="F666" s="56"/>
      <c r="G666" s="56"/>
      <c r="H666" s="14"/>
      <c r="I666" s="70"/>
    </row>
    <row r="667" spans="1:9" x14ac:dyDescent="0.25">
      <c r="A667" s="14"/>
      <c r="B667" s="55"/>
      <c r="C667" s="56"/>
      <c r="D667" s="56"/>
      <c r="E667" s="56"/>
      <c r="F667" s="56"/>
      <c r="G667" s="56"/>
      <c r="H667" s="14"/>
      <c r="I667" s="70"/>
    </row>
    <row r="668" spans="1:9" x14ac:dyDescent="0.25">
      <c r="A668" s="14"/>
      <c r="B668" s="55"/>
      <c r="C668" s="56"/>
      <c r="D668" s="56"/>
      <c r="E668" s="56"/>
      <c r="F668" s="56"/>
      <c r="G668" s="56"/>
      <c r="H668" s="14"/>
      <c r="I668" s="70"/>
    </row>
    <row r="669" spans="1:9" x14ac:dyDescent="0.25">
      <c r="A669" s="20"/>
      <c r="B669" s="196"/>
      <c r="C669" s="155"/>
      <c r="D669" s="175"/>
      <c r="E669" s="197"/>
      <c r="F669" s="197"/>
      <c r="G669" s="166"/>
      <c r="H669" s="37"/>
      <c r="I669" s="34"/>
    </row>
    <row r="670" spans="1:9" x14ac:dyDescent="0.25">
      <c r="A670" s="20"/>
      <c r="B670" s="196"/>
      <c r="C670" s="155"/>
      <c r="D670" s="175"/>
      <c r="E670" s="197"/>
      <c r="F670" s="197"/>
      <c r="G670" s="166"/>
      <c r="H670" s="37"/>
      <c r="I670" s="34"/>
    </row>
    <row r="671" spans="1:9" x14ac:dyDescent="0.25">
      <c r="A671" s="20"/>
      <c r="B671" s="196"/>
      <c r="C671" s="155"/>
      <c r="D671" s="175"/>
      <c r="E671" s="197"/>
      <c r="F671" s="197"/>
      <c r="G671" s="166"/>
      <c r="H671" s="37"/>
      <c r="I671" s="34"/>
    </row>
    <row r="672" spans="1:9" x14ac:dyDescent="0.25">
      <c r="A672" s="20"/>
      <c r="B672" s="196"/>
      <c r="C672" s="155"/>
      <c r="D672" s="175"/>
      <c r="E672" s="197"/>
      <c r="F672" s="197"/>
      <c r="G672" s="166"/>
      <c r="H672" s="37"/>
      <c r="I672" s="34"/>
    </row>
    <row r="673" spans="1:9" x14ac:dyDescent="0.25">
      <c r="A673" s="20"/>
      <c r="B673" s="196"/>
      <c r="C673" s="155"/>
      <c r="D673" s="175"/>
      <c r="E673" s="197"/>
      <c r="F673" s="197"/>
      <c r="G673" s="166"/>
      <c r="H673" s="37"/>
      <c r="I673" s="34"/>
    </row>
    <row r="674" spans="1:9" x14ac:dyDescent="0.25">
      <c r="A674" s="20"/>
      <c r="B674" s="196"/>
      <c r="C674" s="155"/>
      <c r="D674" s="175"/>
      <c r="E674" s="197"/>
      <c r="F674" s="197"/>
      <c r="G674" s="166"/>
      <c r="H674" s="37"/>
      <c r="I674" s="34"/>
    </row>
    <row r="675" spans="1:9" ht="15.75" customHeight="1" x14ac:dyDescent="0.25">
      <c r="A675" s="14" t="s">
        <v>157</v>
      </c>
      <c r="B675" s="439" t="s">
        <v>158</v>
      </c>
      <c r="C675" s="439"/>
      <c r="D675" s="439"/>
      <c r="E675" s="439"/>
      <c r="F675" s="439"/>
      <c r="G675" s="439"/>
      <c r="H675" s="110" t="s">
        <v>46</v>
      </c>
      <c r="I675" s="70">
        <f>F687</f>
        <v>18.223199999999999</v>
      </c>
    </row>
    <row r="676" spans="1:9" x14ac:dyDescent="0.25">
      <c r="A676" s="25"/>
      <c r="B676" s="465"/>
      <c r="C676" s="465"/>
      <c r="D676" s="465"/>
      <c r="E676" s="465"/>
      <c r="F676" s="465"/>
      <c r="G676" s="465"/>
      <c r="H676" s="14"/>
      <c r="I676" s="15"/>
    </row>
    <row r="677" spans="1:9" ht="15.75" customHeight="1" x14ac:dyDescent="0.25">
      <c r="A677" s="20"/>
      <c r="B677" s="448" t="s">
        <v>137</v>
      </c>
      <c r="C677" s="448"/>
      <c r="D677" s="448"/>
      <c r="E677" s="448"/>
      <c r="F677" s="448"/>
      <c r="G677" s="448"/>
      <c r="H677" s="37"/>
      <c r="I677" s="116"/>
    </row>
    <row r="678" spans="1:9" x14ac:dyDescent="0.25">
      <c r="A678" s="20"/>
      <c r="B678" s="471"/>
      <c r="C678" s="471"/>
      <c r="D678" s="471"/>
      <c r="E678" s="471"/>
      <c r="F678" s="471"/>
      <c r="G678" s="471"/>
      <c r="H678" s="37"/>
      <c r="I678" s="116"/>
    </row>
    <row r="679" spans="1:9" x14ac:dyDescent="0.25">
      <c r="A679" s="20"/>
      <c r="B679" s="12" t="s">
        <v>23</v>
      </c>
      <c r="C679" s="12" t="s">
        <v>24</v>
      </c>
      <c r="D679" s="12" t="s">
        <v>25</v>
      </c>
      <c r="E679" s="12" t="s">
        <v>120</v>
      </c>
      <c r="F679" s="12" t="s">
        <v>159</v>
      </c>
      <c r="G679" s="12" t="s">
        <v>48</v>
      </c>
      <c r="H679" s="37"/>
      <c r="I679" s="116"/>
    </row>
    <row r="680" spans="1:9" x14ac:dyDescent="0.25">
      <c r="A680" s="20"/>
      <c r="B680" s="27" t="s">
        <v>393</v>
      </c>
      <c r="C680" s="25" t="s">
        <v>392</v>
      </c>
      <c r="D680" s="28" t="s">
        <v>394</v>
      </c>
      <c r="E680" s="26">
        <f>359.21+96.37</f>
        <v>455.58</v>
      </c>
      <c r="F680" s="26">
        <v>0.04</v>
      </c>
      <c r="G680" s="26">
        <f>E680*F680</f>
        <v>18.223199999999999</v>
      </c>
      <c r="H680" s="37"/>
      <c r="I680" s="116"/>
    </row>
    <row r="681" spans="1:9" x14ac:dyDescent="0.25">
      <c r="A681" s="20"/>
      <c r="B681" s="27" t="s">
        <v>601</v>
      </c>
      <c r="C681" s="25" t="s">
        <v>392</v>
      </c>
      <c r="D681" s="28" t="s">
        <v>394</v>
      </c>
      <c r="E681" s="26">
        <v>359.21</v>
      </c>
      <c r="F681" s="26">
        <v>0.04</v>
      </c>
      <c r="G681" s="26">
        <f>E681*F681</f>
        <v>14.368399999999999</v>
      </c>
      <c r="H681" s="37"/>
      <c r="I681" s="116"/>
    </row>
    <row r="682" spans="1:9" x14ac:dyDescent="0.25">
      <c r="A682" s="20"/>
      <c r="B682" s="452" t="s">
        <v>69</v>
      </c>
      <c r="C682" s="452"/>
      <c r="D682" s="452"/>
      <c r="E682" s="452"/>
      <c r="F682" s="452"/>
      <c r="G682" s="19">
        <f>SUM(G680:G680)</f>
        <v>18.223199999999999</v>
      </c>
      <c r="H682" s="37"/>
      <c r="I682" s="116"/>
    </row>
    <row r="683" spans="1:9" x14ac:dyDescent="0.25">
      <c r="A683" s="20"/>
      <c r="B683" s="460"/>
      <c r="C683" s="460"/>
      <c r="D683" s="460"/>
      <c r="E683" s="460"/>
      <c r="F683" s="460"/>
      <c r="G683" s="460"/>
      <c r="H683" s="37"/>
      <c r="I683" s="116"/>
    </row>
    <row r="684" spans="1:9" x14ac:dyDescent="0.25">
      <c r="A684" s="20"/>
      <c r="B684" s="22"/>
      <c r="C684" s="23"/>
      <c r="D684" s="23"/>
      <c r="E684" s="23"/>
      <c r="F684" s="23"/>
      <c r="G684" s="23"/>
      <c r="H684" s="37"/>
      <c r="I684" s="116"/>
    </row>
    <row r="685" spans="1:9" ht="15.75" customHeight="1" x14ac:dyDescent="0.25">
      <c r="A685" s="20"/>
      <c r="B685" s="124"/>
      <c r="C685" s="7"/>
      <c r="D685" s="45"/>
      <c r="E685" s="152"/>
      <c r="F685" s="45"/>
      <c r="G685" s="7"/>
      <c r="H685" s="37"/>
      <c r="I685" s="116"/>
    </row>
    <row r="686" spans="1:9" x14ac:dyDescent="0.25">
      <c r="A686" s="20"/>
      <c r="B686" s="124"/>
      <c r="C686" s="7"/>
      <c r="D686" s="45"/>
      <c r="E686" s="7"/>
      <c r="F686" s="45"/>
      <c r="G686" s="7"/>
      <c r="H686" s="37"/>
      <c r="I686" s="116"/>
    </row>
    <row r="687" spans="1:9" x14ac:dyDescent="0.25">
      <c r="A687" s="20"/>
      <c r="B687" s="482" t="s">
        <v>160</v>
      </c>
      <c r="C687" s="482"/>
      <c r="D687" s="482"/>
      <c r="E687" s="482"/>
      <c r="F687" s="127">
        <f>G682</f>
        <v>18.223199999999999</v>
      </c>
      <c r="G687" s="23" t="s">
        <v>46</v>
      </c>
      <c r="H687" s="37"/>
      <c r="I687" s="116"/>
    </row>
    <row r="688" spans="1:9" x14ac:dyDescent="0.25">
      <c r="A688" s="20"/>
      <c r="B688" s="48"/>
      <c r="C688" s="23"/>
      <c r="D688" s="23"/>
      <c r="E688" s="23"/>
      <c r="F688" s="127"/>
      <c r="G688" s="23"/>
      <c r="H688" s="37"/>
      <c r="I688" s="116"/>
    </row>
    <row r="689" spans="1:9" x14ac:dyDescent="0.25">
      <c r="A689" s="20"/>
      <c r="B689" s="48"/>
      <c r="C689" s="23"/>
      <c r="D689" s="23"/>
      <c r="E689" s="23"/>
      <c r="F689" s="127"/>
      <c r="G689" s="23"/>
      <c r="H689" s="37"/>
      <c r="I689" s="116"/>
    </row>
    <row r="690" spans="1:9" x14ac:dyDescent="0.25">
      <c r="A690" s="20"/>
      <c r="B690" s="48"/>
      <c r="C690" s="23"/>
      <c r="D690" s="23"/>
      <c r="E690" s="23"/>
      <c r="F690" s="127"/>
      <c r="G690" s="23"/>
      <c r="H690" s="37"/>
      <c r="I690" s="116"/>
    </row>
    <row r="691" spans="1:9" x14ac:dyDescent="0.25">
      <c r="A691" s="20"/>
      <c r="B691" s="48"/>
      <c r="C691" s="23"/>
      <c r="D691" s="23"/>
      <c r="E691" s="23"/>
      <c r="F691" s="127"/>
      <c r="G691" s="23"/>
      <c r="H691" s="37"/>
      <c r="I691" s="116"/>
    </row>
    <row r="692" spans="1:9" x14ac:dyDescent="0.25">
      <c r="A692" s="20"/>
      <c r="B692" s="48"/>
      <c r="C692" s="23"/>
      <c r="D692" s="23"/>
      <c r="E692" s="23"/>
      <c r="F692" s="127"/>
      <c r="G692" s="23"/>
      <c r="H692" s="37"/>
      <c r="I692" s="116"/>
    </row>
    <row r="693" spans="1:9" x14ac:dyDescent="0.25">
      <c r="A693" s="20"/>
      <c r="B693" s="48"/>
      <c r="C693" s="23"/>
      <c r="D693" s="23"/>
      <c r="E693" s="23"/>
      <c r="F693" s="127"/>
      <c r="G693" s="23"/>
      <c r="H693" s="37"/>
      <c r="I693" s="116"/>
    </row>
    <row r="694" spans="1:9" x14ac:dyDescent="0.25">
      <c r="A694" s="20"/>
      <c r="B694" s="48"/>
      <c r="C694" s="23"/>
      <c r="D694" s="23"/>
      <c r="E694" s="23"/>
      <c r="F694" s="127"/>
      <c r="G694" s="23"/>
      <c r="H694" s="37"/>
      <c r="I694" s="116"/>
    </row>
    <row r="695" spans="1:9" x14ac:dyDescent="0.25">
      <c r="A695" s="20"/>
      <c r="B695" s="48"/>
      <c r="C695" s="23"/>
      <c r="D695" s="23"/>
      <c r="E695" s="23"/>
      <c r="F695" s="127"/>
      <c r="G695" s="23"/>
      <c r="H695" s="37"/>
      <c r="I695" s="116"/>
    </row>
    <row r="696" spans="1:9" x14ac:dyDescent="0.25">
      <c r="A696" s="20"/>
      <c r="B696" s="48"/>
      <c r="C696" s="23"/>
      <c r="D696" s="23"/>
      <c r="E696" s="23"/>
      <c r="F696" s="127"/>
      <c r="G696" s="23"/>
      <c r="H696" s="37"/>
      <c r="I696" s="116"/>
    </row>
    <row r="697" spans="1:9" x14ac:dyDescent="0.25">
      <c r="A697" s="20"/>
      <c r="B697" s="48"/>
      <c r="C697" s="23"/>
      <c r="D697" s="23"/>
      <c r="E697" s="23"/>
      <c r="F697" s="127"/>
      <c r="G697" s="23"/>
      <c r="H697" s="37"/>
      <c r="I697" s="116"/>
    </row>
    <row r="698" spans="1:9" x14ac:dyDescent="0.25">
      <c r="A698" s="20"/>
      <c r="B698" s="48"/>
      <c r="C698" s="23"/>
      <c r="D698" s="23"/>
      <c r="E698" s="23"/>
      <c r="F698" s="127"/>
      <c r="G698" s="23"/>
      <c r="H698" s="37"/>
      <c r="I698" s="116"/>
    </row>
    <row r="699" spans="1:9" x14ac:dyDescent="0.25">
      <c r="A699" s="20"/>
      <c r="B699" s="48"/>
      <c r="C699" s="23"/>
      <c r="D699" s="23"/>
      <c r="E699" s="23"/>
      <c r="F699" s="127"/>
      <c r="G699" s="23"/>
      <c r="H699" s="37"/>
      <c r="I699" s="116"/>
    </row>
    <row r="700" spans="1:9" x14ac:dyDescent="0.25">
      <c r="A700" s="20"/>
      <c r="B700" s="48"/>
      <c r="C700" s="23"/>
      <c r="D700" s="23"/>
      <c r="E700" s="23"/>
      <c r="F700" s="127"/>
      <c r="G700" s="23"/>
      <c r="H700" s="37"/>
      <c r="I700" s="116"/>
    </row>
    <row r="701" spans="1:9" x14ac:dyDescent="0.25">
      <c r="A701" s="20"/>
      <c r="B701" s="48"/>
      <c r="C701" s="23"/>
      <c r="D701" s="23"/>
      <c r="E701" s="23"/>
      <c r="F701" s="127"/>
      <c r="G701" s="23"/>
      <c r="H701" s="37"/>
      <c r="I701" s="116"/>
    </row>
    <row r="702" spans="1:9" x14ac:dyDescent="0.25">
      <c r="A702" s="20"/>
      <c r="B702" s="196"/>
      <c r="C702" s="155"/>
      <c r="D702" s="175"/>
      <c r="E702" s="175"/>
      <c r="F702" s="197"/>
      <c r="G702" s="166"/>
      <c r="H702" s="37"/>
      <c r="I702" s="116"/>
    </row>
    <row r="703" spans="1:9" x14ac:dyDescent="0.25">
      <c r="A703" s="20"/>
      <c r="B703" s="196"/>
      <c r="C703" s="155"/>
      <c r="D703" s="175"/>
      <c r="E703" s="175"/>
      <c r="F703" s="197"/>
      <c r="G703" s="166"/>
      <c r="H703" s="37"/>
      <c r="I703" s="116"/>
    </row>
    <row r="704" spans="1:9" x14ac:dyDescent="0.25">
      <c r="A704" s="20"/>
      <c r="B704" s="196"/>
      <c r="C704" s="155"/>
      <c r="D704" s="175"/>
      <c r="E704" s="175"/>
      <c r="F704" s="197"/>
      <c r="G704" s="166"/>
      <c r="H704" s="37"/>
      <c r="I704" s="116"/>
    </row>
    <row r="705" spans="1:9" x14ac:dyDescent="0.25">
      <c r="A705" s="20"/>
      <c r="B705" s="196"/>
      <c r="C705" s="155"/>
      <c r="D705" s="175"/>
      <c r="E705" s="175"/>
      <c r="F705" s="197"/>
      <c r="G705" s="166"/>
      <c r="H705" s="37"/>
      <c r="I705" s="116"/>
    </row>
    <row r="706" spans="1:9" x14ac:dyDescent="0.25">
      <c r="A706" s="14" t="s">
        <v>161</v>
      </c>
      <c r="B706" s="439" t="s">
        <v>162</v>
      </c>
      <c r="C706" s="439"/>
      <c r="D706" s="439"/>
      <c r="E706" s="439"/>
      <c r="F706" s="439"/>
      <c r="G706" s="439"/>
      <c r="H706" s="110" t="s">
        <v>163</v>
      </c>
      <c r="I706" s="70">
        <f>F716</f>
        <v>430.18800000000005</v>
      </c>
    </row>
    <row r="707" spans="1:9" x14ac:dyDescent="0.25">
      <c r="A707" s="14"/>
      <c r="B707" s="55"/>
      <c r="C707" s="56"/>
      <c r="D707" s="56"/>
      <c r="E707" s="56"/>
      <c r="F707" s="56"/>
      <c r="G707" s="56"/>
      <c r="H707" s="12"/>
      <c r="I707" s="70"/>
    </row>
    <row r="708" spans="1:9" ht="15.75" customHeight="1" x14ac:dyDescent="0.25">
      <c r="A708" s="20"/>
      <c r="B708" s="471"/>
      <c r="C708" s="471"/>
      <c r="D708" s="471"/>
      <c r="E708" s="471"/>
      <c r="F708" s="471"/>
      <c r="G708" s="471"/>
      <c r="H708" s="37"/>
      <c r="I708" s="116"/>
    </row>
    <row r="709" spans="1:9" x14ac:dyDescent="0.25">
      <c r="A709" s="20"/>
      <c r="B709" s="471"/>
      <c r="C709" s="471"/>
      <c r="D709" s="471"/>
      <c r="E709" s="471"/>
      <c r="F709" s="471"/>
      <c r="G709" s="471"/>
      <c r="H709" s="37"/>
      <c r="I709" s="116"/>
    </row>
    <row r="710" spans="1:9" ht="15.75" customHeight="1" x14ac:dyDescent="0.25">
      <c r="A710" s="20"/>
      <c r="B710" s="22" t="s">
        <v>87</v>
      </c>
      <c r="C710" s="143"/>
      <c r="D710" s="143"/>
      <c r="E710" s="143"/>
      <c r="F710" s="143"/>
      <c r="G710" s="143"/>
      <c r="H710" s="37"/>
      <c r="I710" s="116"/>
    </row>
    <row r="711" spans="1:9" x14ac:dyDescent="0.25">
      <c r="A711" s="20"/>
      <c r="B711" s="22"/>
      <c r="C711" s="143"/>
      <c r="D711" s="143"/>
      <c r="E711" s="143"/>
      <c r="F711" s="143"/>
      <c r="G711" s="143"/>
      <c r="H711" s="37"/>
      <c r="I711" s="116"/>
    </row>
    <row r="712" spans="1:9" x14ac:dyDescent="0.25">
      <c r="A712" s="20"/>
      <c r="B712" s="156"/>
      <c r="C712" s="157"/>
      <c r="D712" s="157"/>
      <c r="E712" s="157"/>
      <c r="F712" s="157"/>
      <c r="G712" s="157"/>
      <c r="H712" s="37"/>
      <c r="I712" s="116"/>
    </row>
    <row r="713" spans="1:9" x14ac:dyDescent="0.25">
      <c r="A713" s="20"/>
      <c r="B713" s="21"/>
      <c r="C713" s="84" t="s">
        <v>88</v>
      </c>
      <c r="D713" s="84" t="s">
        <v>89</v>
      </c>
      <c r="E713" s="84" t="s">
        <v>90</v>
      </c>
      <c r="F713" s="84"/>
      <c r="G713" s="80"/>
      <c r="H713" s="37"/>
      <c r="I713" s="116"/>
    </row>
    <row r="714" spans="1:9" x14ac:dyDescent="0.25">
      <c r="A714" s="20"/>
      <c r="B714" s="27"/>
      <c r="C714" s="133">
        <v>32.590000000000003</v>
      </c>
      <c r="D714" s="84" t="s">
        <v>89</v>
      </c>
      <c r="E714" s="6">
        <v>13.2</v>
      </c>
      <c r="F714" s="84" t="s">
        <v>42</v>
      </c>
      <c r="G714" s="152">
        <f>(C714*E714)</f>
        <v>430.18800000000005</v>
      </c>
      <c r="H714" s="37"/>
      <c r="I714" s="116"/>
    </row>
    <row r="715" spans="1:9" x14ac:dyDescent="0.25">
      <c r="A715" s="20"/>
      <c r="B715" s="59"/>
      <c r="C715" s="52"/>
      <c r="D715" s="52"/>
      <c r="E715" s="52"/>
      <c r="F715" s="52"/>
      <c r="G715" s="52"/>
      <c r="H715" s="37"/>
      <c r="I715" s="116"/>
    </row>
    <row r="716" spans="1:9" x14ac:dyDescent="0.25">
      <c r="A716" s="20"/>
      <c r="B716" s="482" t="s">
        <v>164</v>
      </c>
      <c r="C716" s="482"/>
      <c r="D716" s="482"/>
      <c r="E716" s="482"/>
      <c r="F716" s="127">
        <f>G714</f>
        <v>430.18800000000005</v>
      </c>
      <c r="G716" s="23" t="s">
        <v>52</v>
      </c>
      <c r="H716" s="37"/>
      <c r="I716" s="116"/>
    </row>
    <row r="717" spans="1:9" x14ac:dyDescent="0.25">
      <c r="A717" s="20"/>
      <c r="B717" s="48"/>
      <c r="C717" s="23"/>
      <c r="D717" s="23"/>
      <c r="E717" s="23"/>
      <c r="F717" s="127"/>
      <c r="G717" s="23"/>
      <c r="H717" s="37"/>
      <c r="I717" s="116"/>
    </row>
    <row r="718" spans="1:9" x14ac:dyDescent="0.25">
      <c r="A718" s="20"/>
      <c r="B718" s="48"/>
      <c r="C718" s="23"/>
      <c r="D718" s="23"/>
      <c r="E718" s="23"/>
      <c r="F718" s="127"/>
      <c r="G718" s="23"/>
      <c r="H718" s="37"/>
      <c r="I718" s="116"/>
    </row>
    <row r="719" spans="1:9" x14ac:dyDescent="0.25">
      <c r="A719" s="20"/>
      <c r="B719" s="196"/>
      <c r="C719" s="155"/>
      <c r="D719" s="155"/>
      <c r="E719" s="197"/>
      <c r="F719" s="197"/>
      <c r="G719" s="166"/>
      <c r="H719" s="37"/>
      <c r="I719" s="116"/>
    </row>
    <row r="720" spans="1:9" x14ac:dyDescent="0.25">
      <c r="A720" s="20"/>
      <c r="B720" s="196"/>
      <c r="C720" s="155"/>
      <c r="D720" s="155"/>
      <c r="E720" s="197"/>
      <c r="F720" s="197"/>
      <c r="G720" s="166"/>
      <c r="H720" s="37"/>
      <c r="I720" s="116"/>
    </row>
    <row r="721" spans="1:9" x14ac:dyDescent="0.25">
      <c r="A721" s="20"/>
      <c r="B721" s="196"/>
      <c r="C721" s="155"/>
      <c r="D721" s="155"/>
      <c r="E721" s="197"/>
      <c r="F721" s="197"/>
      <c r="G721" s="166"/>
      <c r="H721" s="37"/>
      <c r="I721" s="116"/>
    </row>
    <row r="722" spans="1:9" x14ac:dyDescent="0.25">
      <c r="A722" s="20"/>
      <c r="B722" s="196"/>
      <c r="C722" s="155"/>
      <c r="D722" s="155"/>
      <c r="E722" s="197"/>
      <c r="F722" s="197"/>
      <c r="G722" s="166"/>
      <c r="H722" s="37"/>
      <c r="I722" s="116"/>
    </row>
    <row r="723" spans="1:9" x14ac:dyDescent="0.25">
      <c r="A723" s="20"/>
      <c r="B723" s="196"/>
      <c r="C723" s="155"/>
      <c r="D723" s="155"/>
      <c r="E723" s="197"/>
      <c r="F723" s="197"/>
      <c r="G723" s="166"/>
      <c r="H723" s="37"/>
      <c r="I723" s="116"/>
    </row>
    <row r="724" spans="1:9" x14ac:dyDescent="0.25">
      <c r="A724" s="20"/>
      <c r="B724" s="196"/>
      <c r="C724" s="155"/>
      <c r="D724" s="155"/>
      <c r="E724" s="197"/>
      <c r="F724" s="197"/>
      <c r="G724" s="166"/>
      <c r="H724" s="37"/>
      <c r="I724" s="116"/>
    </row>
    <row r="725" spans="1:9" x14ac:dyDescent="0.25">
      <c r="A725" s="20"/>
      <c r="B725" s="196"/>
      <c r="C725" s="155"/>
      <c r="D725" s="155"/>
      <c r="E725" s="197"/>
      <c r="F725" s="197"/>
      <c r="G725" s="166"/>
      <c r="H725" s="37"/>
      <c r="I725" s="116"/>
    </row>
    <row r="726" spans="1:9" x14ac:dyDescent="0.25">
      <c r="A726" s="20"/>
      <c r="B726" s="196"/>
      <c r="C726" s="155"/>
      <c r="D726" s="155"/>
      <c r="E726" s="197"/>
      <c r="F726" s="197"/>
      <c r="G726" s="166"/>
      <c r="H726" s="37"/>
      <c r="I726" s="116"/>
    </row>
    <row r="727" spans="1:9" x14ac:dyDescent="0.25">
      <c r="A727" s="20"/>
      <c r="B727" s="196"/>
      <c r="C727" s="155"/>
      <c r="D727" s="155"/>
      <c r="E727" s="197"/>
      <c r="F727" s="197"/>
      <c r="G727" s="166"/>
      <c r="H727" s="37"/>
      <c r="I727" s="116"/>
    </row>
    <row r="728" spans="1:9" x14ac:dyDescent="0.25">
      <c r="A728" s="20"/>
      <c r="B728" s="196"/>
      <c r="C728" s="155"/>
      <c r="D728" s="155"/>
      <c r="E728" s="197"/>
      <c r="F728" s="197"/>
      <c r="G728" s="166"/>
      <c r="H728" s="37"/>
      <c r="I728" s="116"/>
    </row>
    <row r="729" spans="1:9" x14ac:dyDescent="0.25">
      <c r="A729" s="20"/>
      <c r="B729" s="196"/>
      <c r="C729" s="155"/>
      <c r="D729" s="155"/>
      <c r="E729" s="197"/>
      <c r="F729" s="197"/>
      <c r="G729" s="166"/>
      <c r="H729" s="37"/>
      <c r="I729" s="116"/>
    </row>
    <row r="730" spans="1:9" x14ac:dyDescent="0.25">
      <c r="A730" s="20"/>
      <c r="B730" s="196"/>
      <c r="C730" s="155"/>
      <c r="D730" s="155"/>
      <c r="E730" s="197"/>
      <c r="F730" s="197"/>
      <c r="G730" s="166"/>
      <c r="H730" s="37"/>
      <c r="I730" s="116"/>
    </row>
    <row r="731" spans="1:9" x14ac:dyDescent="0.25">
      <c r="A731" s="20"/>
      <c r="B731" s="196"/>
      <c r="C731" s="155"/>
      <c r="D731" s="155"/>
      <c r="E731" s="197"/>
      <c r="F731" s="197"/>
      <c r="G731" s="166"/>
      <c r="H731" s="37"/>
      <c r="I731" s="116"/>
    </row>
    <row r="732" spans="1:9" x14ac:dyDescent="0.25">
      <c r="A732" s="20"/>
      <c r="B732" s="196"/>
      <c r="C732" s="155"/>
      <c r="D732" s="155"/>
      <c r="E732" s="197"/>
      <c r="F732" s="197"/>
      <c r="G732" s="166"/>
      <c r="H732" s="37"/>
      <c r="I732" s="116"/>
    </row>
    <row r="733" spans="1:9" x14ac:dyDescent="0.25">
      <c r="A733" s="20"/>
      <c r="B733" s="181"/>
      <c r="C733" s="175"/>
      <c r="D733" s="175"/>
      <c r="E733" s="175"/>
      <c r="F733" s="175"/>
      <c r="G733" s="166"/>
      <c r="H733" s="37"/>
      <c r="I733" s="116"/>
    </row>
    <row r="734" spans="1:9" x14ac:dyDescent="0.25">
      <c r="A734" s="20"/>
      <c r="B734" s="181"/>
      <c r="C734" s="175"/>
      <c r="D734" s="175"/>
      <c r="E734" s="175"/>
      <c r="F734" s="175"/>
      <c r="G734" s="166"/>
      <c r="H734" s="37"/>
      <c r="I734" s="116"/>
    </row>
    <row r="735" spans="1:9" ht="15.75" customHeight="1" x14ac:dyDescent="0.25">
      <c r="A735" s="14" t="s">
        <v>165</v>
      </c>
      <c r="B735" s="439" t="s">
        <v>166</v>
      </c>
      <c r="C735" s="439"/>
      <c r="D735" s="439"/>
      <c r="E735" s="439"/>
      <c r="F735" s="439"/>
      <c r="G735" s="439"/>
      <c r="H735" s="110" t="s">
        <v>46</v>
      </c>
      <c r="I735" s="70">
        <f>F750</f>
        <v>169.71280000000002</v>
      </c>
    </row>
    <row r="736" spans="1:9" x14ac:dyDescent="0.25">
      <c r="A736" s="25"/>
      <c r="B736" s="465"/>
      <c r="C736" s="465"/>
      <c r="D736" s="465"/>
      <c r="E736" s="465"/>
      <c r="F736" s="465"/>
      <c r="G736" s="465"/>
      <c r="H736" s="14"/>
      <c r="I736" s="15"/>
    </row>
    <row r="737" spans="1:9" ht="15.75" customHeight="1" x14ac:dyDescent="0.25">
      <c r="A737" s="20"/>
      <c r="B737" s="448" t="s">
        <v>137</v>
      </c>
      <c r="C737" s="448"/>
      <c r="D737" s="448"/>
      <c r="E737" s="448"/>
      <c r="F737" s="448"/>
      <c r="G737" s="448"/>
      <c r="H737" s="37"/>
      <c r="I737" s="116"/>
    </row>
    <row r="738" spans="1:9" x14ac:dyDescent="0.25">
      <c r="A738" s="20"/>
      <c r="B738" s="471"/>
      <c r="C738" s="471"/>
      <c r="D738" s="471"/>
      <c r="E738" s="471"/>
      <c r="F738" s="471"/>
      <c r="G738" s="471"/>
      <c r="H738" s="37"/>
      <c r="I738" s="116"/>
    </row>
    <row r="739" spans="1:9" x14ac:dyDescent="0.25">
      <c r="A739" s="20"/>
      <c r="B739" s="25" t="s">
        <v>23</v>
      </c>
      <c r="C739" s="25" t="s">
        <v>24</v>
      </c>
      <c r="D739" s="25" t="s">
        <v>25</v>
      </c>
      <c r="E739" s="25" t="s">
        <v>120</v>
      </c>
      <c r="F739" s="31" t="s">
        <v>159</v>
      </c>
      <c r="G739" s="25" t="s">
        <v>48</v>
      </c>
      <c r="H739" s="37"/>
      <c r="I739" s="116"/>
    </row>
    <row r="740" spans="1:9" x14ac:dyDescent="0.25">
      <c r="A740" s="20"/>
      <c r="B740" s="12" t="s">
        <v>362</v>
      </c>
      <c r="C740" s="12" t="s">
        <v>395</v>
      </c>
      <c r="D740" s="29" t="s">
        <v>280</v>
      </c>
      <c r="E740" s="12">
        <v>583.92999999999995</v>
      </c>
      <c r="F740" s="12">
        <v>0.04</v>
      </c>
      <c r="G740" s="26">
        <f>E740*F740</f>
        <v>23.357199999999999</v>
      </c>
      <c r="H740" s="37"/>
      <c r="I740" s="116"/>
    </row>
    <row r="741" spans="1:9" x14ac:dyDescent="0.25">
      <c r="A741" s="20"/>
      <c r="B741" s="24" t="s">
        <v>393</v>
      </c>
      <c r="C741" s="25" t="s">
        <v>392</v>
      </c>
      <c r="D741" s="25" t="s">
        <v>394</v>
      </c>
      <c r="E741" s="26">
        <v>359.21</v>
      </c>
      <c r="F741" s="26">
        <v>0.04</v>
      </c>
      <c r="G741" s="26">
        <f>E741*F741</f>
        <v>14.368399999999999</v>
      </c>
      <c r="H741" s="37"/>
      <c r="I741" s="116"/>
    </row>
    <row r="742" spans="1:9" x14ac:dyDescent="0.25">
      <c r="A742" s="20"/>
      <c r="B742" s="24" t="s">
        <v>601</v>
      </c>
      <c r="C742" s="25" t="s">
        <v>392</v>
      </c>
      <c r="D742" s="25" t="s">
        <v>394</v>
      </c>
      <c r="E742" s="26">
        <v>359.21</v>
      </c>
      <c r="F742" s="26">
        <v>0.04</v>
      </c>
      <c r="G742" s="26">
        <f>E742*F742</f>
        <v>14.368399999999999</v>
      </c>
      <c r="H742" s="37"/>
      <c r="I742" s="116"/>
    </row>
    <row r="743" spans="1:9" ht="15" customHeight="1" x14ac:dyDescent="0.25">
      <c r="A743" s="20"/>
      <c r="B743" s="12" t="s">
        <v>397</v>
      </c>
      <c r="C743" s="12" t="s">
        <v>398</v>
      </c>
      <c r="D743" s="37" t="s">
        <v>508</v>
      </c>
      <c r="E743" s="12">
        <v>392.12</v>
      </c>
      <c r="F743" s="26">
        <v>0.04</v>
      </c>
      <c r="G743" s="26">
        <f t="shared" ref="G743:G746" si="0">E743*F743</f>
        <v>15.684800000000001</v>
      </c>
      <c r="H743" s="37"/>
      <c r="I743" s="116"/>
    </row>
    <row r="744" spans="1:9" ht="15" customHeight="1" x14ac:dyDescent="0.25">
      <c r="A744" s="20"/>
      <c r="B744" s="81" t="s">
        <v>409</v>
      </c>
      <c r="C744" s="37" t="s">
        <v>508</v>
      </c>
      <c r="D744" s="47" t="s">
        <v>460</v>
      </c>
      <c r="E744" s="12">
        <v>1256.1600000000001</v>
      </c>
      <c r="F744" s="26">
        <v>0.04</v>
      </c>
      <c r="G744" s="26">
        <f t="shared" si="0"/>
        <v>50.246400000000001</v>
      </c>
      <c r="H744" s="37"/>
      <c r="I744" s="116"/>
    </row>
    <row r="745" spans="1:9" ht="15" customHeight="1" x14ac:dyDescent="0.25">
      <c r="A745" s="20"/>
      <c r="B745" s="27" t="s">
        <v>153</v>
      </c>
      <c r="C745" s="25" t="s">
        <v>152</v>
      </c>
      <c r="D745" s="25" t="s">
        <v>154</v>
      </c>
      <c r="E745" s="26">
        <v>799.21</v>
      </c>
      <c r="F745" s="26">
        <v>0.04</v>
      </c>
      <c r="G745" s="26">
        <f t="shared" si="0"/>
        <v>31.968400000000003</v>
      </c>
      <c r="H745" s="37"/>
      <c r="I745" s="116"/>
    </row>
    <row r="746" spans="1:9" ht="15" customHeight="1" x14ac:dyDescent="0.25">
      <c r="A746" s="20"/>
      <c r="B746" s="508" t="s">
        <v>396</v>
      </c>
      <c r="C746" s="509"/>
      <c r="D746" s="510"/>
      <c r="E746" s="26">
        <v>492.98</v>
      </c>
      <c r="F746" s="26">
        <v>0.04</v>
      </c>
      <c r="G746" s="26">
        <f t="shared" si="0"/>
        <v>19.719200000000001</v>
      </c>
      <c r="H746" s="37"/>
      <c r="I746" s="116"/>
    </row>
    <row r="747" spans="1:9" x14ac:dyDescent="0.25">
      <c r="A747" s="20"/>
      <c r="B747" s="470" t="s">
        <v>69</v>
      </c>
      <c r="C747" s="489"/>
      <c r="D747" s="489"/>
      <c r="E747" s="489"/>
      <c r="F747" s="502"/>
      <c r="G747" s="26">
        <f>SUM(G740:G746)</f>
        <v>169.71280000000002</v>
      </c>
      <c r="H747" s="37"/>
      <c r="I747" s="116"/>
    </row>
    <row r="748" spans="1:9" x14ac:dyDescent="0.25">
      <c r="A748" s="20"/>
      <c r="B748" s="471"/>
      <c r="C748" s="503"/>
      <c r="D748" s="503"/>
      <c r="E748" s="503"/>
      <c r="F748" s="503"/>
      <c r="G748" s="504"/>
      <c r="H748" s="37"/>
      <c r="I748" s="116"/>
    </row>
    <row r="749" spans="1:9" x14ac:dyDescent="0.25">
      <c r="A749" s="20"/>
      <c r="B749" s="124"/>
      <c r="C749" s="7"/>
      <c r="D749" s="45"/>
      <c r="E749" s="7"/>
      <c r="F749" s="45"/>
      <c r="G749" s="7"/>
      <c r="H749" s="37"/>
      <c r="I749" s="116"/>
    </row>
    <row r="750" spans="1:9" x14ac:dyDescent="0.25">
      <c r="A750" s="20"/>
      <c r="B750" s="482" t="s">
        <v>167</v>
      </c>
      <c r="C750" s="482"/>
      <c r="D750" s="482"/>
      <c r="E750" s="482"/>
      <c r="F750" s="127">
        <f>G747</f>
        <v>169.71280000000002</v>
      </c>
      <c r="G750" s="23" t="s">
        <v>46</v>
      </c>
      <c r="H750" s="37"/>
      <c r="I750" s="116"/>
    </row>
    <row r="751" spans="1:9" x14ac:dyDescent="0.25">
      <c r="A751" s="20"/>
      <c r="B751" s="48"/>
      <c r="C751" s="23"/>
      <c r="D751" s="23"/>
      <c r="E751" s="23"/>
      <c r="F751" s="127"/>
      <c r="G751" s="23"/>
      <c r="H751" s="37"/>
      <c r="I751" s="116"/>
    </row>
    <row r="752" spans="1:9" x14ac:dyDescent="0.25">
      <c r="A752" s="20"/>
      <c r="B752" s="48"/>
      <c r="C752" s="23"/>
      <c r="D752" s="23"/>
      <c r="E752" s="23"/>
      <c r="F752" s="127"/>
      <c r="G752" s="23"/>
      <c r="H752" s="37"/>
      <c r="I752" s="116"/>
    </row>
    <row r="753" spans="1:9" x14ac:dyDescent="0.25">
      <c r="A753" s="20"/>
      <c r="B753" s="48"/>
      <c r="C753" s="23"/>
      <c r="D753" s="23"/>
      <c r="E753" s="23"/>
      <c r="F753" s="127"/>
      <c r="G753" s="23"/>
      <c r="H753" s="37"/>
      <c r="I753" s="116"/>
    </row>
    <row r="754" spans="1:9" x14ac:dyDescent="0.25">
      <c r="A754" s="20"/>
      <c r="B754" s="48"/>
      <c r="C754" s="23"/>
      <c r="D754" s="23"/>
      <c r="E754" s="23"/>
      <c r="F754" s="127"/>
      <c r="G754" s="23"/>
      <c r="H754" s="37"/>
      <c r="I754" s="116"/>
    </row>
    <row r="755" spans="1:9" x14ac:dyDescent="0.25">
      <c r="A755" s="20"/>
      <c r="B755" s="48"/>
      <c r="C755" s="23"/>
      <c r="D755" s="23"/>
      <c r="E755" s="23"/>
      <c r="F755" s="127"/>
      <c r="G755" s="23"/>
      <c r="H755" s="37"/>
      <c r="I755" s="116"/>
    </row>
    <row r="756" spans="1:9" x14ac:dyDescent="0.25">
      <c r="A756" s="20"/>
      <c r="B756" s="48"/>
      <c r="C756" s="23"/>
      <c r="D756" s="23"/>
      <c r="E756" s="23"/>
      <c r="F756" s="127"/>
      <c r="G756" s="23"/>
      <c r="H756" s="37"/>
      <c r="I756" s="116"/>
    </row>
    <row r="757" spans="1:9" x14ac:dyDescent="0.25">
      <c r="A757" s="20"/>
      <c r="B757" s="48"/>
      <c r="C757" s="23"/>
      <c r="D757" s="23"/>
      <c r="E757" s="23"/>
      <c r="F757" s="127"/>
      <c r="G757" s="23"/>
      <c r="H757" s="37"/>
      <c r="I757" s="116"/>
    </row>
    <row r="758" spans="1:9" x14ac:dyDescent="0.25">
      <c r="A758" s="20"/>
      <c r="B758" s="48"/>
      <c r="C758" s="23"/>
      <c r="D758" s="23"/>
      <c r="E758" s="23"/>
      <c r="F758" s="127"/>
      <c r="G758" s="23"/>
      <c r="H758" s="37"/>
      <c r="I758" s="116"/>
    </row>
    <row r="759" spans="1:9" x14ac:dyDescent="0.25">
      <c r="A759" s="20"/>
      <c r="B759" s="48"/>
      <c r="C759" s="23"/>
      <c r="D759" s="23"/>
      <c r="E759" s="23"/>
      <c r="F759" s="127"/>
      <c r="G759" s="23"/>
      <c r="H759" s="37"/>
      <c r="I759" s="116"/>
    </row>
    <row r="760" spans="1:9" x14ac:dyDescent="0.25">
      <c r="A760" s="20"/>
      <c r="B760" s="48"/>
      <c r="C760" s="23"/>
      <c r="D760" s="23"/>
      <c r="E760" s="23"/>
      <c r="F760" s="127"/>
      <c r="G760" s="23"/>
      <c r="H760" s="37"/>
      <c r="I760" s="116"/>
    </row>
    <row r="761" spans="1:9" x14ac:dyDescent="0.25">
      <c r="A761" s="20"/>
      <c r="B761" s="48"/>
      <c r="C761" s="23"/>
      <c r="D761" s="23"/>
      <c r="E761" s="23"/>
      <c r="F761" s="127"/>
      <c r="G761" s="23"/>
      <c r="H761" s="37"/>
      <c r="I761" s="116"/>
    </row>
    <row r="762" spans="1:9" x14ac:dyDescent="0.25">
      <c r="A762" s="20"/>
      <c r="B762" s="48"/>
      <c r="C762" s="23"/>
      <c r="D762" s="23"/>
      <c r="E762" s="23"/>
      <c r="F762" s="127"/>
      <c r="G762" s="23"/>
      <c r="H762" s="37"/>
      <c r="I762" s="116"/>
    </row>
    <row r="763" spans="1:9" x14ac:dyDescent="0.25">
      <c r="A763" s="20"/>
      <c r="B763" s="48"/>
      <c r="C763" s="23"/>
      <c r="D763" s="23"/>
      <c r="E763" s="23"/>
      <c r="F763" s="127"/>
      <c r="G763" s="23"/>
      <c r="H763" s="37"/>
      <c r="I763" s="116"/>
    </row>
    <row r="764" spans="1:9" x14ac:dyDescent="0.25">
      <c r="A764" s="20"/>
      <c r="B764" s="48"/>
      <c r="C764" s="23"/>
      <c r="D764" s="23"/>
      <c r="E764" s="23"/>
      <c r="F764" s="127"/>
      <c r="G764" s="23"/>
      <c r="H764" s="37"/>
      <c r="I764" s="116"/>
    </row>
    <row r="765" spans="1:9" x14ac:dyDescent="0.25">
      <c r="A765" s="20"/>
      <c r="B765" s="48"/>
      <c r="C765" s="23"/>
      <c r="D765" s="23"/>
      <c r="E765" s="23"/>
      <c r="F765" s="127"/>
      <c r="G765" s="23"/>
      <c r="H765" s="37"/>
      <c r="I765" s="116"/>
    </row>
    <row r="766" spans="1:9" x14ac:dyDescent="0.25">
      <c r="A766" s="20"/>
      <c r="B766" s="48"/>
      <c r="C766" s="23"/>
      <c r="D766" s="23"/>
      <c r="E766" s="23"/>
      <c r="F766" s="127"/>
      <c r="G766" s="23"/>
      <c r="H766" s="37"/>
      <c r="I766" s="116"/>
    </row>
    <row r="767" spans="1:9" x14ac:dyDescent="0.25">
      <c r="A767" s="20"/>
      <c r="B767" s="48"/>
      <c r="C767" s="23"/>
      <c r="D767" s="23"/>
      <c r="E767" s="23"/>
      <c r="F767" s="127"/>
      <c r="G767" s="23"/>
      <c r="H767" s="37"/>
      <c r="I767" s="116"/>
    </row>
    <row r="768" spans="1:9" x14ac:dyDescent="0.25">
      <c r="A768" s="20"/>
      <c r="B768" s="48"/>
      <c r="C768" s="23"/>
      <c r="D768" s="23"/>
      <c r="E768" s="23"/>
      <c r="F768" s="127"/>
      <c r="G768" s="23"/>
      <c r="H768" s="37"/>
      <c r="I768" s="116"/>
    </row>
    <row r="769" spans="1:9" x14ac:dyDescent="0.25">
      <c r="A769" s="20"/>
      <c r="B769" s="48"/>
      <c r="C769" s="23"/>
      <c r="D769" s="23"/>
      <c r="E769" s="23"/>
      <c r="F769" s="127"/>
      <c r="G769" s="23"/>
      <c r="H769" s="37"/>
      <c r="I769" s="116"/>
    </row>
    <row r="770" spans="1:9" ht="15.75" customHeight="1" x14ac:dyDescent="0.25">
      <c r="A770" s="14" t="s">
        <v>168</v>
      </c>
      <c r="B770" s="439" t="s">
        <v>169</v>
      </c>
      <c r="C770" s="440"/>
      <c r="D770" s="440"/>
      <c r="E770" s="440"/>
      <c r="F770" s="440"/>
      <c r="G770" s="441"/>
      <c r="H770" s="110" t="s">
        <v>163</v>
      </c>
      <c r="I770" s="70">
        <f>F780</f>
        <v>3394.2000000000003</v>
      </c>
    </row>
    <row r="771" spans="1:9" x14ac:dyDescent="0.25">
      <c r="A771" s="14"/>
      <c r="B771" s="55"/>
      <c r="C771" s="56"/>
      <c r="D771" s="56"/>
      <c r="E771" s="56"/>
      <c r="F771" s="56"/>
      <c r="G771" s="56"/>
      <c r="H771" s="12"/>
      <c r="I771" s="70"/>
    </row>
    <row r="772" spans="1:9" x14ac:dyDescent="0.25">
      <c r="A772" s="20"/>
      <c r="B772" s="484" t="s">
        <v>509</v>
      </c>
      <c r="C772" s="484"/>
      <c r="D772" s="484"/>
      <c r="E772" s="484"/>
      <c r="F772" s="484"/>
      <c r="G772" s="484"/>
      <c r="H772" s="37"/>
      <c r="I772" s="116"/>
    </row>
    <row r="773" spans="1:9" x14ac:dyDescent="0.25">
      <c r="A773" s="20"/>
      <c r="B773" s="471"/>
      <c r="C773" s="471"/>
      <c r="D773" s="471"/>
      <c r="E773" s="471"/>
      <c r="F773" s="471"/>
      <c r="G773" s="471"/>
      <c r="H773" s="37"/>
      <c r="I773" s="116"/>
    </row>
    <row r="774" spans="1:9" x14ac:dyDescent="0.25">
      <c r="A774" s="20"/>
      <c r="B774" s="22" t="s">
        <v>87</v>
      </c>
      <c r="C774" s="143"/>
      <c r="D774" s="143"/>
      <c r="E774" s="143"/>
      <c r="F774" s="143"/>
      <c r="G774" s="143"/>
      <c r="H774" s="37"/>
      <c r="I774" s="116"/>
    </row>
    <row r="775" spans="1:9" x14ac:dyDescent="0.25">
      <c r="A775" s="20"/>
      <c r="B775" s="22"/>
      <c r="C775" s="143"/>
      <c r="D775" s="143"/>
      <c r="E775" s="143"/>
      <c r="F775" s="143"/>
      <c r="G775" s="143"/>
      <c r="H775" s="37"/>
      <c r="I775" s="116"/>
    </row>
    <row r="776" spans="1:9" x14ac:dyDescent="0.25">
      <c r="A776" s="20"/>
      <c r="B776" s="156"/>
      <c r="C776" s="157"/>
      <c r="D776" s="157"/>
      <c r="E776" s="157"/>
      <c r="F776" s="157"/>
      <c r="G776" s="157"/>
      <c r="H776" s="37"/>
      <c r="I776" s="116"/>
    </row>
    <row r="777" spans="1:9" x14ac:dyDescent="0.25">
      <c r="A777" s="20"/>
      <c r="B777" s="21"/>
      <c r="C777" s="84" t="s">
        <v>88</v>
      </c>
      <c r="D777" s="84" t="s">
        <v>89</v>
      </c>
      <c r="E777" s="84" t="s">
        <v>90</v>
      </c>
      <c r="F777" s="84"/>
      <c r="G777" s="80"/>
      <c r="H777" s="37"/>
      <c r="I777" s="116"/>
    </row>
    <row r="778" spans="1:9" x14ac:dyDescent="0.25">
      <c r="A778" s="20"/>
      <c r="B778" s="27"/>
      <c r="C778" s="133">
        <v>169.71</v>
      </c>
      <c r="D778" s="84" t="s">
        <v>89</v>
      </c>
      <c r="E778" s="133">
        <v>20</v>
      </c>
      <c r="F778" s="84" t="s">
        <v>42</v>
      </c>
      <c r="G778" s="152">
        <f>C778*E778</f>
        <v>3394.2000000000003</v>
      </c>
      <c r="H778" s="37"/>
      <c r="I778" s="116"/>
    </row>
    <row r="779" spans="1:9" x14ac:dyDescent="0.25">
      <c r="A779" s="20"/>
      <c r="B779" s="59"/>
      <c r="C779" s="52"/>
      <c r="D779" s="52"/>
      <c r="E779" s="52"/>
      <c r="F779" s="52"/>
      <c r="G779" s="52"/>
      <c r="H779" s="37"/>
      <c r="I779" s="116"/>
    </row>
    <row r="780" spans="1:9" x14ac:dyDescent="0.25">
      <c r="A780" s="20"/>
      <c r="B780" s="482" t="s">
        <v>170</v>
      </c>
      <c r="C780" s="482"/>
      <c r="D780" s="482"/>
      <c r="E780" s="482"/>
      <c r="F780" s="127">
        <f>G778</f>
        <v>3394.2000000000003</v>
      </c>
      <c r="G780" s="23" t="s">
        <v>52</v>
      </c>
      <c r="H780" s="37"/>
      <c r="I780" s="116"/>
    </row>
    <row r="781" spans="1:9" x14ac:dyDescent="0.25">
      <c r="A781" s="20"/>
      <c r="B781" s="196"/>
      <c r="C781" s="155"/>
      <c r="D781" s="155"/>
      <c r="E781" s="197"/>
      <c r="F781" s="197"/>
      <c r="G781" s="166"/>
      <c r="H781" s="37"/>
      <c r="I781" s="116"/>
    </row>
    <row r="782" spans="1:9" x14ac:dyDescent="0.25">
      <c r="A782" s="20"/>
      <c r="B782" s="181"/>
      <c r="C782" s="175"/>
      <c r="D782" s="175"/>
      <c r="E782" s="175"/>
      <c r="F782" s="175"/>
      <c r="G782" s="166"/>
      <c r="H782" s="37"/>
      <c r="I782" s="116"/>
    </row>
    <row r="783" spans="1:9" x14ac:dyDescent="0.25">
      <c r="A783" s="20"/>
      <c r="B783" s="181"/>
      <c r="C783" s="175"/>
      <c r="D783" s="175"/>
      <c r="E783" s="175"/>
      <c r="F783" s="175"/>
      <c r="G783" s="166"/>
      <c r="H783" s="37"/>
      <c r="I783" s="116"/>
    </row>
    <row r="784" spans="1:9" x14ac:dyDescent="0.25">
      <c r="A784" s="20"/>
      <c r="B784" s="203"/>
      <c r="C784" s="175"/>
      <c r="D784" s="175"/>
      <c r="E784" s="175"/>
      <c r="F784" s="175"/>
      <c r="G784" s="166"/>
      <c r="H784" s="37"/>
      <c r="I784" s="116"/>
    </row>
    <row r="785" spans="1:9" x14ac:dyDescent="0.25">
      <c r="A785" s="20"/>
      <c r="B785" s="203"/>
      <c r="C785" s="175"/>
      <c r="D785" s="175"/>
      <c r="E785" s="175"/>
      <c r="F785" s="175"/>
      <c r="G785" s="166"/>
      <c r="H785" s="37"/>
      <c r="I785" s="116"/>
    </row>
    <row r="786" spans="1:9" x14ac:dyDescent="0.25">
      <c r="A786" s="20"/>
      <c r="B786" s="203"/>
      <c r="C786" s="175"/>
      <c r="D786" s="175"/>
      <c r="E786" s="175"/>
      <c r="F786" s="175"/>
      <c r="G786" s="166"/>
      <c r="H786" s="37"/>
      <c r="I786" s="116"/>
    </row>
    <row r="787" spans="1:9" x14ac:dyDescent="0.25">
      <c r="A787" s="20"/>
      <c r="B787" s="203"/>
      <c r="C787" s="175"/>
      <c r="D787" s="175"/>
      <c r="E787" s="175"/>
      <c r="F787" s="175"/>
      <c r="G787" s="166"/>
      <c r="H787" s="37"/>
      <c r="I787" s="116"/>
    </row>
    <row r="788" spans="1:9" x14ac:dyDescent="0.25">
      <c r="A788" s="20"/>
      <c r="B788" s="203"/>
      <c r="C788" s="175"/>
      <c r="D788" s="175"/>
      <c r="E788" s="175"/>
      <c r="F788" s="175"/>
      <c r="G788" s="166"/>
      <c r="H788" s="37"/>
      <c r="I788" s="116"/>
    </row>
    <row r="789" spans="1:9" x14ac:dyDescent="0.25">
      <c r="A789" s="20"/>
      <c r="B789" s="203"/>
      <c r="C789" s="175"/>
      <c r="D789" s="175"/>
      <c r="E789" s="175"/>
      <c r="F789" s="175"/>
      <c r="G789" s="166"/>
      <c r="H789" s="37"/>
      <c r="I789" s="116"/>
    </row>
    <row r="790" spans="1:9" x14ac:dyDescent="0.25">
      <c r="A790" s="20"/>
      <c r="B790" s="203"/>
      <c r="C790" s="175"/>
      <c r="D790" s="175"/>
      <c r="E790" s="175"/>
      <c r="F790" s="175"/>
      <c r="G790" s="166"/>
      <c r="H790" s="37"/>
      <c r="I790" s="116"/>
    </row>
    <row r="791" spans="1:9" x14ac:dyDescent="0.25">
      <c r="A791" s="20"/>
      <c r="B791" s="203"/>
      <c r="C791" s="175"/>
      <c r="D791" s="175"/>
      <c r="E791" s="175"/>
      <c r="F791" s="175"/>
      <c r="G791" s="166"/>
      <c r="H791" s="37"/>
      <c r="I791" s="116"/>
    </row>
    <row r="792" spans="1:9" x14ac:dyDescent="0.25">
      <c r="A792" s="20"/>
      <c r="B792" s="203"/>
      <c r="C792" s="175"/>
      <c r="D792" s="175"/>
      <c r="E792" s="175"/>
      <c r="F792" s="175"/>
      <c r="G792" s="166"/>
      <c r="H792" s="37"/>
      <c r="I792" s="116"/>
    </row>
    <row r="793" spans="1:9" x14ac:dyDescent="0.25">
      <c r="A793" s="20"/>
      <c r="B793" s="203"/>
      <c r="C793" s="175"/>
      <c r="D793" s="175"/>
      <c r="E793" s="175"/>
      <c r="F793" s="175"/>
      <c r="G793" s="166"/>
      <c r="H793" s="37"/>
      <c r="I793" s="116"/>
    </row>
    <row r="794" spans="1:9" x14ac:dyDescent="0.25">
      <c r="A794" s="20"/>
      <c r="B794" s="203"/>
      <c r="C794" s="175"/>
      <c r="D794" s="175"/>
      <c r="E794" s="175"/>
      <c r="F794" s="175"/>
      <c r="G794" s="166"/>
      <c r="H794" s="37"/>
      <c r="I794" s="116"/>
    </row>
    <row r="795" spans="1:9" x14ac:dyDescent="0.25">
      <c r="A795" s="20"/>
      <c r="B795" s="203"/>
      <c r="C795" s="175"/>
      <c r="D795" s="175"/>
      <c r="E795" s="175"/>
      <c r="F795" s="175"/>
      <c r="G795" s="166"/>
      <c r="H795" s="37"/>
      <c r="I795" s="116"/>
    </row>
    <row r="796" spans="1:9" x14ac:dyDescent="0.25">
      <c r="A796" s="20"/>
      <c r="B796" s="203"/>
      <c r="C796" s="175"/>
      <c r="D796" s="175"/>
      <c r="E796" s="175"/>
      <c r="F796" s="175"/>
      <c r="G796" s="166"/>
      <c r="H796" s="37"/>
      <c r="I796" s="116"/>
    </row>
    <row r="797" spans="1:9" x14ac:dyDescent="0.25">
      <c r="A797" s="20"/>
      <c r="B797" s="203"/>
      <c r="C797" s="175"/>
      <c r="D797" s="175"/>
      <c r="E797" s="175"/>
      <c r="F797" s="175"/>
      <c r="G797" s="166"/>
      <c r="H797" s="37"/>
      <c r="I797" s="116"/>
    </row>
    <row r="798" spans="1:9" ht="15.75" hidden="1" customHeight="1" x14ac:dyDescent="0.25">
      <c r="A798" s="14" t="s">
        <v>171</v>
      </c>
      <c r="B798" s="439" t="s">
        <v>172</v>
      </c>
      <c r="C798" s="439"/>
      <c r="D798" s="439"/>
      <c r="E798" s="439"/>
      <c r="F798" s="439"/>
      <c r="G798" s="439"/>
      <c r="H798" s="110" t="s">
        <v>21</v>
      </c>
      <c r="I798" s="70">
        <f>F808</f>
        <v>0</v>
      </c>
    </row>
    <row r="799" spans="1:9" hidden="1" x14ac:dyDescent="0.25">
      <c r="A799" s="25"/>
      <c r="B799" s="465"/>
      <c r="C799" s="465"/>
      <c r="D799" s="465"/>
      <c r="E799" s="465"/>
      <c r="F799" s="465"/>
      <c r="G799" s="465"/>
      <c r="H799" s="14"/>
      <c r="I799" s="15"/>
    </row>
    <row r="800" spans="1:9" ht="15.75" hidden="1" customHeight="1" x14ac:dyDescent="0.25">
      <c r="A800" s="20"/>
      <c r="B800" s="448" t="s">
        <v>73</v>
      </c>
      <c r="C800" s="448"/>
      <c r="D800" s="448"/>
      <c r="E800" s="448"/>
      <c r="F800" s="448"/>
      <c r="G800" s="448"/>
      <c r="H800" s="37"/>
      <c r="I800" s="116"/>
    </row>
    <row r="801" spans="1:9" hidden="1" x14ac:dyDescent="0.25">
      <c r="A801" s="20"/>
      <c r="B801" s="203"/>
      <c r="C801" s="175"/>
      <c r="D801" s="175"/>
      <c r="E801" s="175"/>
      <c r="F801" s="175"/>
      <c r="G801" s="166"/>
      <c r="H801" s="37"/>
      <c r="I801" s="116"/>
    </row>
    <row r="802" spans="1:9" hidden="1" x14ac:dyDescent="0.25">
      <c r="A802" s="20"/>
      <c r="B802" s="58" t="s">
        <v>23</v>
      </c>
      <c r="C802" s="176" t="s">
        <v>24</v>
      </c>
      <c r="D802" s="176" t="s">
        <v>25</v>
      </c>
      <c r="E802" s="58" t="s">
        <v>26</v>
      </c>
      <c r="F802" s="175"/>
      <c r="G802" s="166"/>
      <c r="H802" s="37"/>
      <c r="I802" s="116"/>
    </row>
    <row r="803" spans="1:9" hidden="1" x14ac:dyDescent="0.25">
      <c r="A803" s="20"/>
      <c r="B803" s="24"/>
      <c r="C803" s="25"/>
      <c r="D803" s="25"/>
      <c r="E803" s="26"/>
      <c r="F803" s="175"/>
      <c r="G803" s="166"/>
      <c r="H803" s="37"/>
      <c r="I803" s="116"/>
    </row>
    <row r="804" spans="1:9" hidden="1" x14ac:dyDescent="0.25">
      <c r="A804" s="20"/>
      <c r="B804" s="24"/>
      <c r="C804" s="25"/>
      <c r="D804" s="25"/>
      <c r="E804" s="26"/>
      <c r="F804" s="175"/>
      <c r="G804" s="166"/>
      <c r="H804" s="37"/>
      <c r="I804" s="116"/>
    </row>
    <row r="805" spans="1:9" hidden="1" x14ac:dyDescent="0.25">
      <c r="A805" s="20"/>
      <c r="B805" s="24"/>
      <c r="C805" s="25"/>
      <c r="D805" s="25"/>
      <c r="E805" s="26"/>
      <c r="F805" s="175"/>
      <c r="G805" s="166"/>
      <c r="H805" s="37"/>
      <c r="I805" s="116"/>
    </row>
    <row r="806" spans="1:9" hidden="1" x14ac:dyDescent="0.25">
      <c r="A806" s="20"/>
      <c r="B806" s="511" t="s">
        <v>69</v>
      </c>
      <c r="C806" s="511"/>
      <c r="D806" s="511"/>
      <c r="E806" s="26">
        <f>SUM(E803:E805)</f>
        <v>0</v>
      </c>
      <c r="F806" s="175"/>
      <c r="G806" s="166"/>
      <c r="H806" s="37"/>
      <c r="I806" s="116"/>
    </row>
    <row r="807" spans="1:9" hidden="1" x14ac:dyDescent="0.25">
      <c r="A807" s="20"/>
      <c r="B807" s="203"/>
      <c r="C807" s="175"/>
      <c r="D807" s="175"/>
      <c r="E807" s="175"/>
      <c r="F807" s="175"/>
      <c r="G807" s="166"/>
      <c r="H807" s="37"/>
      <c r="I807" s="116"/>
    </row>
    <row r="808" spans="1:9" hidden="1" x14ac:dyDescent="0.25">
      <c r="A808" s="20"/>
      <c r="B808" s="482" t="s">
        <v>173</v>
      </c>
      <c r="C808" s="482"/>
      <c r="D808" s="482"/>
      <c r="E808" s="482"/>
      <c r="F808" s="127">
        <f>E806</f>
        <v>0</v>
      </c>
      <c r="G808" s="23" t="s">
        <v>46</v>
      </c>
      <c r="H808" s="37"/>
      <c r="I808" s="116"/>
    </row>
    <row r="809" spans="1:9" hidden="1" x14ac:dyDescent="0.25">
      <c r="A809" s="20"/>
      <c r="B809" s="203"/>
      <c r="C809" s="175"/>
      <c r="D809" s="175"/>
      <c r="E809" s="175"/>
      <c r="F809" s="175"/>
      <c r="G809" s="166"/>
      <c r="H809" s="37"/>
      <c r="I809" s="116"/>
    </row>
    <row r="810" spans="1:9" hidden="1" x14ac:dyDescent="0.25">
      <c r="A810" s="20"/>
      <c r="B810" s="203"/>
      <c r="C810" s="175"/>
      <c r="D810" s="175"/>
      <c r="E810" s="175"/>
      <c r="F810" s="175"/>
      <c r="G810" s="166"/>
      <c r="H810" s="37"/>
      <c r="I810" s="116"/>
    </row>
    <row r="811" spans="1:9" hidden="1" x14ac:dyDescent="0.25">
      <c r="A811" s="20"/>
      <c r="B811" s="203"/>
      <c r="C811" s="175"/>
      <c r="D811" s="175"/>
      <c r="E811" s="175"/>
      <c r="F811" s="175"/>
      <c r="G811" s="166"/>
      <c r="H811" s="37"/>
      <c r="I811" s="116"/>
    </row>
    <row r="812" spans="1:9" hidden="1" x14ac:dyDescent="0.25">
      <c r="A812" s="20"/>
      <c r="B812" s="203"/>
      <c r="C812" s="175"/>
      <c r="D812" s="175"/>
      <c r="E812" s="175"/>
      <c r="F812" s="175"/>
      <c r="G812" s="166"/>
      <c r="H812" s="37"/>
      <c r="I812" s="116"/>
    </row>
    <row r="813" spans="1:9" hidden="1" x14ac:dyDescent="0.25">
      <c r="A813" s="20"/>
      <c r="B813" s="203"/>
      <c r="C813" s="175"/>
      <c r="D813" s="175"/>
      <c r="E813" s="175"/>
      <c r="F813" s="175"/>
      <c r="G813" s="166"/>
      <c r="H813" s="37"/>
      <c r="I813" s="116"/>
    </row>
    <row r="814" spans="1:9" hidden="1" x14ac:dyDescent="0.25">
      <c r="A814" s="20"/>
      <c r="B814" s="203"/>
      <c r="C814" s="175"/>
      <c r="D814" s="175"/>
      <c r="E814" s="175"/>
      <c r="F814" s="175"/>
      <c r="G814" s="166"/>
      <c r="H814" s="37"/>
      <c r="I814" s="116"/>
    </row>
    <row r="815" spans="1:9" hidden="1" x14ac:dyDescent="0.25">
      <c r="A815" s="20"/>
      <c r="B815" s="203"/>
      <c r="C815" s="175"/>
      <c r="D815" s="175"/>
      <c r="E815" s="175"/>
      <c r="F815" s="175"/>
      <c r="G815" s="166"/>
      <c r="H815" s="37"/>
      <c r="I815" s="116"/>
    </row>
    <row r="816" spans="1:9" hidden="1" x14ac:dyDescent="0.25">
      <c r="A816" s="20"/>
      <c r="B816" s="203"/>
      <c r="C816" s="175"/>
      <c r="D816" s="175"/>
      <c r="E816" s="175"/>
      <c r="F816" s="175"/>
      <c r="G816" s="166"/>
      <c r="H816" s="37"/>
      <c r="I816" s="116"/>
    </row>
    <row r="817" spans="1:9" hidden="1" x14ac:dyDescent="0.25">
      <c r="A817" s="20"/>
      <c r="B817" s="203"/>
      <c r="C817" s="175"/>
      <c r="D817" s="175"/>
      <c r="E817" s="175"/>
      <c r="F817" s="175"/>
      <c r="G817" s="166"/>
      <c r="H817" s="37"/>
      <c r="I817" s="116"/>
    </row>
    <row r="818" spans="1:9" hidden="1" x14ac:dyDescent="0.25">
      <c r="A818" s="20"/>
      <c r="B818" s="203"/>
      <c r="C818" s="175"/>
      <c r="D818" s="175"/>
      <c r="E818" s="175"/>
      <c r="F818" s="175"/>
      <c r="G818" s="166"/>
      <c r="H818" s="37"/>
      <c r="I818" s="116"/>
    </row>
    <row r="819" spans="1:9" hidden="1" x14ac:dyDescent="0.25">
      <c r="A819" s="20"/>
      <c r="B819" s="203"/>
      <c r="C819" s="175"/>
      <c r="D819" s="175"/>
      <c r="E819" s="175"/>
      <c r="F819" s="175"/>
      <c r="G819" s="166"/>
      <c r="H819" s="37"/>
      <c r="I819" s="116"/>
    </row>
    <row r="820" spans="1:9" hidden="1" x14ac:dyDescent="0.25">
      <c r="A820" s="20"/>
      <c r="B820" s="203"/>
      <c r="C820" s="175"/>
      <c r="D820" s="175"/>
      <c r="E820" s="175"/>
      <c r="F820" s="175"/>
      <c r="G820" s="166"/>
      <c r="H820" s="37"/>
      <c r="I820" s="116"/>
    </row>
    <row r="821" spans="1:9" hidden="1" x14ac:dyDescent="0.25">
      <c r="A821" s="20"/>
      <c r="B821" s="203"/>
      <c r="C821" s="175"/>
      <c r="D821" s="175"/>
      <c r="E821" s="175"/>
      <c r="F821" s="175"/>
      <c r="G821" s="166"/>
      <c r="H821" s="37"/>
      <c r="I821" s="116"/>
    </row>
    <row r="822" spans="1:9" hidden="1" x14ac:dyDescent="0.25">
      <c r="A822" s="20"/>
      <c r="B822" s="203"/>
      <c r="C822" s="175"/>
      <c r="D822" s="175"/>
      <c r="E822" s="175"/>
      <c r="F822" s="175"/>
      <c r="G822" s="166"/>
      <c r="H822" s="37"/>
      <c r="I822" s="116"/>
    </row>
    <row r="823" spans="1:9" hidden="1" x14ac:dyDescent="0.25">
      <c r="A823" s="20"/>
      <c r="B823" s="203"/>
      <c r="C823" s="175"/>
      <c r="D823" s="175"/>
      <c r="E823" s="175"/>
      <c r="F823" s="175"/>
      <c r="G823" s="166"/>
      <c r="H823" s="37"/>
      <c r="I823" s="116"/>
    </row>
    <row r="824" spans="1:9" hidden="1" x14ac:dyDescent="0.25">
      <c r="A824" s="20"/>
      <c r="B824" s="203"/>
      <c r="C824" s="175"/>
      <c r="D824" s="175"/>
      <c r="E824" s="175"/>
      <c r="F824" s="175"/>
      <c r="G824" s="166"/>
      <c r="H824" s="37"/>
      <c r="I824" s="116"/>
    </row>
    <row r="825" spans="1:9" hidden="1" x14ac:dyDescent="0.25">
      <c r="A825" s="20"/>
      <c r="B825" s="203"/>
      <c r="C825" s="175"/>
      <c r="D825" s="175"/>
      <c r="E825" s="175"/>
      <c r="F825" s="175"/>
      <c r="G825" s="166"/>
      <c r="H825" s="37"/>
      <c r="I825" s="116"/>
    </row>
    <row r="826" spans="1:9" hidden="1" x14ac:dyDescent="0.25">
      <c r="A826" s="20"/>
      <c r="B826" s="203"/>
      <c r="C826" s="175"/>
      <c r="D826" s="175"/>
      <c r="E826" s="175"/>
      <c r="F826" s="175"/>
      <c r="G826" s="166"/>
      <c r="H826" s="37"/>
      <c r="I826" s="116"/>
    </row>
    <row r="827" spans="1:9" hidden="1" x14ac:dyDescent="0.25">
      <c r="A827" s="20"/>
      <c r="B827" s="203"/>
      <c r="C827" s="175"/>
      <c r="D827" s="175"/>
      <c r="E827" s="175"/>
      <c r="F827" s="175"/>
      <c r="G827" s="166"/>
      <c r="H827" s="37"/>
      <c r="I827" s="116"/>
    </row>
    <row r="828" spans="1:9" hidden="1" x14ac:dyDescent="0.25">
      <c r="A828" s="20"/>
      <c r="B828" s="203"/>
      <c r="C828" s="175"/>
      <c r="D828" s="175"/>
      <c r="E828" s="175"/>
      <c r="F828" s="175"/>
      <c r="G828" s="166"/>
      <c r="H828" s="37"/>
      <c r="I828" s="116"/>
    </row>
    <row r="829" spans="1:9" hidden="1" x14ac:dyDescent="0.25">
      <c r="A829" s="20"/>
      <c r="B829" s="203"/>
      <c r="C829" s="175"/>
      <c r="D829" s="175"/>
      <c r="E829" s="175"/>
      <c r="F829" s="175"/>
      <c r="G829" s="166"/>
      <c r="H829" s="37"/>
      <c r="I829" s="116"/>
    </row>
    <row r="830" spans="1:9" hidden="1" x14ac:dyDescent="0.25">
      <c r="A830" s="20"/>
      <c r="B830" s="203"/>
      <c r="C830" s="175"/>
      <c r="D830" s="175"/>
      <c r="E830" s="175"/>
      <c r="F830" s="175"/>
      <c r="G830" s="166"/>
      <c r="H830" s="37"/>
      <c r="I830" s="116"/>
    </row>
    <row r="831" spans="1:9" hidden="1" x14ac:dyDescent="0.25">
      <c r="A831" s="20"/>
      <c r="B831" s="203"/>
      <c r="C831" s="175"/>
      <c r="D831" s="175"/>
      <c r="E831" s="175"/>
      <c r="F831" s="175"/>
      <c r="G831" s="166"/>
      <c r="H831" s="37"/>
      <c r="I831" s="116"/>
    </row>
    <row r="832" spans="1:9" hidden="1" x14ac:dyDescent="0.25">
      <c r="A832" s="20"/>
      <c r="B832" s="203"/>
      <c r="C832" s="175"/>
      <c r="D832" s="175"/>
      <c r="E832" s="175"/>
      <c r="F832" s="175"/>
      <c r="G832" s="166"/>
      <c r="H832" s="37"/>
      <c r="I832" s="116"/>
    </row>
    <row r="833" spans="1:9" hidden="1" x14ac:dyDescent="0.25">
      <c r="A833" s="20"/>
      <c r="B833" s="203"/>
      <c r="C833" s="175"/>
      <c r="D833" s="175"/>
      <c r="E833" s="175"/>
      <c r="F833" s="175"/>
      <c r="G833" s="166"/>
      <c r="H833" s="37"/>
      <c r="I833" s="116"/>
    </row>
    <row r="834" spans="1:9" hidden="1" x14ac:dyDescent="0.25">
      <c r="A834" s="20"/>
      <c r="B834" s="203"/>
      <c r="C834" s="175"/>
      <c r="D834" s="175"/>
      <c r="E834" s="175"/>
      <c r="F834" s="175"/>
      <c r="G834" s="166"/>
      <c r="H834" s="37"/>
      <c r="I834" s="116"/>
    </row>
    <row r="835" spans="1:9" hidden="1" x14ac:dyDescent="0.25">
      <c r="A835" s="20"/>
      <c r="B835" s="203"/>
      <c r="C835" s="175"/>
      <c r="D835" s="175"/>
      <c r="E835" s="175"/>
      <c r="F835" s="175"/>
      <c r="G835" s="166"/>
      <c r="H835" s="37"/>
      <c r="I835" s="116"/>
    </row>
    <row r="836" spans="1:9" hidden="1" x14ac:dyDescent="0.25">
      <c r="A836" s="20"/>
      <c r="B836" s="203"/>
      <c r="C836" s="175"/>
      <c r="D836" s="175"/>
      <c r="E836" s="175"/>
      <c r="F836" s="175"/>
      <c r="G836" s="166"/>
      <c r="H836" s="37"/>
      <c r="I836" s="116"/>
    </row>
    <row r="837" spans="1:9" hidden="1" x14ac:dyDescent="0.25">
      <c r="A837" s="20"/>
      <c r="B837" s="203"/>
      <c r="C837" s="175"/>
      <c r="D837" s="175"/>
      <c r="E837" s="175"/>
      <c r="F837" s="175"/>
      <c r="G837" s="166"/>
      <c r="H837" s="37"/>
      <c r="I837" s="116"/>
    </row>
    <row r="838" spans="1:9" hidden="1" x14ac:dyDescent="0.25">
      <c r="A838" s="20"/>
      <c r="B838" s="203"/>
      <c r="C838" s="175"/>
      <c r="D838" s="175"/>
      <c r="E838" s="175"/>
      <c r="F838" s="175"/>
      <c r="G838" s="166"/>
      <c r="H838" s="37"/>
      <c r="I838" s="116"/>
    </row>
    <row r="839" spans="1:9" hidden="1" x14ac:dyDescent="0.25">
      <c r="A839" s="20"/>
      <c r="B839" s="203"/>
      <c r="C839" s="175"/>
      <c r="D839" s="175"/>
      <c r="E839" s="175"/>
      <c r="F839" s="175"/>
      <c r="G839" s="166"/>
      <c r="H839" s="37"/>
      <c r="I839" s="116"/>
    </row>
    <row r="840" spans="1:9" hidden="1" x14ac:dyDescent="0.25">
      <c r="A840" s="20"/>
      <c r="B840" s="203"/>
      <c r="C840" s="175"/>
      <c r="D840" s="175"/>
      <c r="E840" s="175"/>
      <c r="F840" s="175"/>
      <c r="G840" s="166"/>
      <c r="H840" s="37"/>
      <c r="I840" s="116"/>
    </row>
    <row r="841" spans="1:9" hidden="1" x14ac:dyDescent="0.25">
      <c r="A841" s="20"/>
      <c r="B841" s="203"/>
      <c r="C841" s="175"/>
      <c r="D841" s="175"/>
      <c r="E841" s="175"/>
      <c r="F841" s="175"/>
      <c r="G841" s="166"/>
      <c r="H841" s="37"/>
      <c r="I841" s="116"/>
    </row>
    <row r="842" spans="1:9" ht="24" hidden="1" customHeight="1" x14ac:dyDescent="0.25">
      <c r="A842" s="14" t="s">
        <v>174</v>
      </c>
      <c r="B842" s="439" t="s">
        <v>175</v>
      </c>
      <c r="C842" s="439"/>
      <c r="D842" s="439"/>
      <c r="E842" s="439"/>
      <c r="F842" s="439"/>
      <c r="G842" s="439"/>
      <c r="H842" s="110" t="s">
        <v>176</v>
      </c>
      <c r="I842" s="70">
        <f>D853</f>
        <v>127.94</v>
      </c>
    </row>
    <row r="843" spans="1:9" hidden="1" x14ac:dyDescent="0.25">
      <c r="A843" s="20"/>
      <c r="B843" s="203"/>
      <c r="C843" s="175"/>
      <c r="D843" s="175"/>
      <c r="E843" s="175"/>
      <c r="F843" s="175"/>
      <c r="G843" s="166"/>
      <c r="H843" s="37"/>
      <c r="I843" s="116"/>
    </row>
    <row r="844" spans="1:9" hidden="1" x14ac:dyDescent="0.25">
      <c r="A844" s="20"/>
      <c r="B844" s="203"/>
      <c r="C844" s="175"/>
      <c r="D844" s="175"/>
      <c r="E844" s="175"/>
      <c r="F844" s="175"/>
      <c r="G844" s="166"/>
      <c r="H844" s="37"/>
      <c r="I844" s="116"/>
    </row>
    <row r="845" spans="1:9" hidden="1" x14ac:dyDescent="0.25">
      <c r="A845" s="20"/>
      <c r="B845" s="12" t="s">
        <v>23</v>
      </c>
      <c r="C845" s="40" t="s">
        <v>24</v>
      </c>
      <c r="D845" s="40" t="s">
        <v>25</v>
      </c>
      <c r="E845" s="12" t="s">
        <v>177</v>
      </c>
      <c r="F845" s="175"/>
      <c r="G845" s="166"/>
      <c r="H845" s="37"/>
      <c r="I845" s="116"/>
    </row>
    <row r="846" spans="1:9" hidden="1" x14ac:dyDescent="0.25">
      <c r="A846" s="20"/>
      <c r="B846" s="12" t="s">
        <v>151</v>
      </c>
      <c r="C846" s="40" t="s">
        <v>178</v>
      </c>
      <c r="D846" s="40" t="s">
        <v>179</v>
      </c>
      <c r="E846" s="12">
        <v>67</v>
      </c>
      <c r="F846" s="175"/>
      <c r="G846" s="166"/>
      <c r="H846" s="37"/>
      <c r="I846" s="116"/>
    </row>
    <row r="847" spans="1:9" hidden="1" x14ac:dyDescent="0.25">
      <c r="A847" s="20"/>
      <c r="B847" s="12" t="s">
        <v>151</v>
      </c>
      <c r="C847" s="40" t="s">
        <v>180</v>
      </c>
      <c r="D847" s="40" t="s">
        <v>181</v>
      </c>
      <c r="E847" s="12">
        <v>124</v>
      </c>
      <c r="F847" s="175"/>
      <c r="G847" s="166"/>
      <c r="H847" s="37"/>
      <c r="I847" s="116"/>
    </row>
    <row r="848" spans="1:9" hidden="1" x14ac:dyDescent="0.25">
      <c r="A848" s="20"/>
      <c r="B848" s="12" t="s">
        <v>151</v>
      </c>
      <c r="C848" s="40" t="s">
        <v>182</v>
      </c>
      <c r="D848" s="40" t="s">
        <v>139</v>
      </c>
      <c r="E848" s="12">
        <v>78.97</v>
      </c>
      <c r="F848" s="175"/>
      <c r="G848" s="166"/>
      <c r="H848" s="37"/>
      <c r="I848" s="116"/>
    </row>
    <row r="849" spans="1:9" hidden="1" x14ac:dyDescent="0.25">
      <c r="A849" s="20"/>
      <c r="B849" s="12" t="s">
        <v>69</v>
      </c>
      <c r="C849" s="40"/>
      <c r="D849" s="40"/>
      <c r="E849" s="194">
        <f>SUM(E846:E848)</f>
        <v>269.97000000000003</v>
      </c>
      <c r="F849" s="175"/>
      <c r="G849" s="166"/>
      <c r="H849" s="37"/>
      <c r="I849" s="116"/>
    </row>
    <row r="850" spans="1:9" hidden="1" x14ac:dyDescent="0.25">
      <c r="A850" s="20"/>
      <c r="B850" s="27"/>
      <c r="C850" s="84"/>
      <c r="D850" s="84"/>
      <c r="E850" s="133"/>
      <c r="F850" s="175"/>
      <c r="G850" s="166"/>
      <c r="H850" s="37"/>
      <c r="I850" s="116"/>
    </row>
    <row r="851" spans="1:9" hidden="1" x14ac:dyDescent="0.25">
      <c r="A851" s="20"/>
      <c r="B851" s="27"/>
      <c r="C851" s="84"/>
      <c r="D851" s="84"/>
      <c r="E851" s="133"/>
      <c r="F851" s="175"/>
      <c r="G851" s="166"/>
      <c r="H851" s="37"/>
      <c r="I851" s="116"/>
    </row>
    <row r="852" spans="1:9" hidden="1" x14ac:dyDescent="0.25">
      <c r="A852" s="20"/>
      <c r="B852" s="27" t="s">
        <v>183</v>
      </c>
      <c r="C852" s="84" t="s">
        <v>42</v>
      </c>
      <c r="D852" s="133">
        <f>E849</f>
        <v>269.97000000000003</v>
      </c>
      <c r="E852" s="133"/>
      <c r="F852" s="175"/>
      <c r="G852" s="166"/>
      <c r="H852" s="37"/>
      <c r="I852" s="116"/>
    </row>
    <row r="853" spans="1:9" hidden="1" x14ac:dyDescent="0.25">
      <c r="A853" s="20"/>
      <c r="B853" s="27" t="s">
        <v>184</v>
      </c>
      <c r="C853" s="84" t="s">
        <v>42</v>
      </c>
      <c r="D853" s="84">
        <v>127.94</v>
      </c>
      <c r="E853" s="133"/>
      <c r="F853" s="175"/>
      <c r="G853" s="166"/>
      <c r="H853" s="37"/>
      <c r="I853" s="116"/>
    </row>
    <row r="854" spans="1:9" hidden="1" x14ac:dyDescent="0.25">
      <c r="A854" s="20"/>
      <c r="B854" s="27" t="s">
        <v>185</v>
      </c>
      <c r="C854" s="84" t="s">
        <v>42</v>
      </c>
      <c r="D854" s="133">
        <f>D852-D853</f>
        <v>142.03000000000003</v>
      </c>
      <c r="E854" s="133"/>
      <c r="F854" s="175"/>
      <c r="G854" s="166"/>
      <c r="H854" s="37"/>
      <c r="I854" s="116"/>
    </row>
    <row r="855" spans="1:9" hidden="1" x14ac:dyDescent="0.25">
      <c r="A855" s="20"/>
      <c r="B855" s="27"/>
      <c r="C855" s="84"/>
      <c r="D855" s="84"/>
      <c r="E855" s="133"/>
      <c r="F855" s="175"/>
      <c r="G855" s="166"/>
      <c r="H855" s="37"/>
      <c r="I855" s="116"/>
    </row>
    <row r="856" spans="1:9" hidden="1" x14ac:dyDescent="0.25">
      <c r="A856" s="20"/>
      <c r="B856" s="27"/>
      <c r="C856" s="84"/>
      <c r="D856" s="84"/>
      <c r="E856" s="133"/>
      <c r="F856" s="175"/>
      <c r="G856" s="166"/>
      <c r="H856" s="37"/>
      <c r="I856" s="116"/>
    </row>
    <row r="857" spans="1:9" hidden="1" x14ac:dyDescent="0.25">
      <c r="A857" s="20"/>
      <c r="B857" s="27"/>
      <c r="C857" s="84"/>
      <c r="D857" s="84"/>
      <c r="E857" s="133"/>
      <c r="F857" s="175"/>
      <c r="G857" s="166"/>
      <c r="H857" s="37"/>
      <c r="I857" s="116"/>
    </row>
    <row r="858" spans="1:9" hidden="1" x14ac:dyDescent="0.25">
      <c r="A858" s="20"/>
      <c r="B858" s="27"/>
      <c r="C858" s="84"/>
      <c r="D858" s="84"/>
      <c r="E858" s="133"/>
      <c r="F858" s="175"/>
      <c r="G858" s="166"/>
      <c r="H858" s="37"/>
      <c r="I858" s="116"/>
    </row>
    <row r="859" spans="1:9" hidden="1" x14ac:dyDescent="0.25">
      <c r="A859" s="20"/>
      <c r="B859" s="203"/>
      <c r="C859" s="175"/>
      <c r="D859" s="175"/>
      <c r="E859" s="175"/>
      <c r="F859" s="175"/>
      <c r="G859" s="166"/>
      <c r="H859" s="37"/>
      <c r="I859" s="116"/>
    </row>
    <row r="860" spans="1:9" hidden="1" x14ac:dyDescent="0.25">
      <c r="A860" s="20"/>
      <c r="B860" s="482" t="s">
        <v>186</v>
      </c>
      <c r="C860" s="482"/>
      <c r="D860" s="482"/>
      <c r="E860" s="127">
        <f>D853</f>
        <v>127.94</v>
      </c>
      <c r="F860" s="23" t="s">
        <v>176</v>
      </c>
      <c r="G860" s="166"/>
      <c r="H860" s="37"/>
      <c r="I860" s="116"/>
    </row>
    <row r="861" spans="1:9" hidden="1" x14ac:dyDescent="0.25">
      <c r="A861" s="20"/>
      <c r="B861" s="203"/>
      <c r="C861" s="175"/>
      <c r="D861" s="175"/>
      <c r="E861" s="175"/>
      <c r="F861" s="175"/>
      <c r="G861" s="166"/>
      <c r="H861" s="37"/>
      <c r="I861" s="116"/>
    </row>
    <row r="862" spans="1:9" hidden="1" x14ac:dyDescent="0.25">
      <c r="A862" s="20"/>
      <c r="B862" s="203"/>
      <c r="C862" s="175"/>
      <c r="D862" s="175"/>
      <c r="E862" s="175"/>
      <c r="F862" s="175"/>
      <c r="G862" s="166"/>
      <c r="H862" s="37"/>
      <c r="I862" s="116"/>
    </row>
    <row r="863" spans="1:9" hidden="1" x14ac:dyDescent="0.25">
      <c r="A863" s="20"/>
      <c r="B863" s="203"/>
      <c r="C863" s="175"/>
      <c r="D863" s="175"/>
      <c r="E863" s="175"/>
      <c r="F863" s="175"/>
      <c r="G863" s="166"/>
      <c r="H863" s="37"/>
      <c r="I863" s="116"/>
    </row>
    <row r="864" spans="1:9" hidden="1" x14ac:dyDescent="0.25">
      <c r="A864" s="20"/>
      <c r="B864" s="203"/>
      <c r="C864" s="175"/>
      <c r="D864" s="175"/>
      <c r="E864" s="175"/>
      <c r="F864" s="175"/>
      <c r="G864" s="166"/>
      <c r="H864" s="37"/>
      <c r="I864" s="116"/>
    </row>
    <row r="865" spans="1:9" hidden="1" x14ac:dyDescent="0.25">
      <c r="A865" s="20"/>
      <c r="B865" s="203"/>
      <c r="C865" s="175"/>
      <c r="D865" s="175"/>
      <c r="E865" s="175"/>
      <c r="F865" s="175"/>
      <c r="G865" s="166"/>
      <c r="H865" s="37"/>
      <c r="I865" s="116"/>
    </row>
    <row r="866" spans="1:9" hidden="1" x14ac:dyDescent="0.25">
      <c r="A866" s="20"/>
      <c r="B866" s="203"/>
      <c r="C866" s="175"/>
      <c r="D866" s="175"/>
      <c r="E866" s="175"/>
      <c r="F866" s="175"/>
      <c r="G866" s="166"/>
      <c r="H866" s="37"/>
      <c r="I866" s="116"/>
    </row>
    <row r="867" spans="1:9" hidden="1" x14ac:dyDescent="0.25">
      <c r="A867" s="20"/>
      <c r="B867" s="203"/>
      <c r="C867" s="175"/>
      <c r="D867" s="175"/>
      <c r="E867" s="175"/>
      <c r="F867" s="175"/>
      <c r="G867" s="166"/>
      <c r="H867" s="37"/>
      <c r="I867" s="116"/>
    </row>
    <row r="868" spans="1:9" hidden="1" x14ac:dyDescent="0.25">
      <c r="A868" s="20"/>
      <c r="B868" s="203"/>
      <c r="C868" s="175"/>
      <c r="D868" s="175"/>
      <c r="E868" s="175"/>
      <c r="F868" s="175"/>
      <c r="G868" s="166"/>
      <c r="H868" s="37"/>
      <c r="I868" s="116"/>
    </row>
    <row r="869" spans="1:9" hidden="1" x14ac:dyDescent="0.25">
      <c r="A869" s="20"/>
      <c r="B869" s="203"/>
      <c r="C869" s="175"/>
      <c r="D869" s="175"/>
      <c r="E869" s="175"/>
      <c r="F869" s="175"/>
      <c r="G869" s="166"/>
      <c r="H869" s="37"/>
      <c r="I869" s="116"/>
    </row>
    <row r="870" spans="1:9" hidden="1" x14ac:dyDescent="0.25">
      <c r="A870" s="20"/>
      <c r="B870" s="203"/>
      <c r="C870" s="175"/>
      <c r="D870" s="175"/>
      <c r="E870" s="175"/>
      <c r="F870" s="175"/>
      <c r="G870" s="166"/>
      <c r="H870" s="37"/>
      <c r="I870" s="116"/>
    </row>
    <row r="871" spans="1:9" hidden="1" x14ac:dyDescent="0.25">
      <c r="A871" s="20"/>
      <c r="B871" s="203"/>
      <c r="C871" s="175"/>
      <c r="D871" s="175"/>
      <c r="E871" s="175"/>
      <c r="F871" s="175"/>
      <c r="G871" s="166"/>
      <c r="H871" s="37"/>
      <c r="I871" s="116"/>
    </row>
    <row r="872" spans="1:9" hidden="1" x14ac:dyDescent="0.25">
      <c r="A872" s="20"/>
      <c r="B872" s="203"/>
      <c r="C872" s="175"/>
      <c r="D872" s="175"/>
      <c r="E872" s="175"/>
      <c r="F872" s="175"/>
      <c r="G872" s="166"/>
      <c r="H872" s="37"/>
      <c r="I872" s="116"/>
    </row>
    <row r="873" spans="1:9" hidden="1" x14ac:dyDescent="0.25">
      <c r="A873" s="20"/>
      <c r="B873" s="203"/>
      <c r="C873" s="175"/>
      <c r="D873" s="175"/>
      <c r="E873" s="175"/>
      <c r="F873" s="175"/>
      <c r="G873" s="166"/>
      <c r="H873" s="37"/>
      <c r="I873" s="116"/>
    </row>
    <row r="874" spans="1:9" hidden="1" x14ac:dyDescent="0.25">
      <c r="A874" s="20"/>
      <c r="B874" s="203"/>
      <c r="C874" s="175"/>
      <c r="D874" s="175"/>
      <c r="E874" s="175"/>
      <c r="F874" s="175"/>
      <c r="G874" s="166"/>
      <c r="H874" s="37"/>
      <c r="I874" s="116"/>
    </row>
    <row r="875" spans="1:9" hidden="1" x14ac:dyDescent="0.25">
      <c r="A875" s="20"/>
      <c r="B875" s="203"/>
      <c r="C875" s="175"/>
      <c r="D875" s="175"/>
      <c r="E875" s="175"/>
      <c r="F875" s="175"/>
      <c r="G875" s="166"/>
      <c r="H875" s="37"/>
      <c r="I875" s="116"/>
    </row>
    <row r="876" spans="1:9" hidden="1" x14ac:dyDescent="0.25">
      <c r="A876" s="20"/>
      <c r="B876" s="203"/>
      <c r="C876" s="175"/>
      <c r="D876" s="175"/>
      <c r="E876" s="175"/>
      <c r="F876" s="175"/>
      <c r="G876" s="166"/>
      <c r="H876" s="37"/>
      <c r="I876" s="116"/>
    </row>
    <row r="877" spans="1:9" hidden="1" x14ac:dyDescent="0.25">
      <c r="A877" s="20"/>
      <c r="B877" s="203"/>
      <c r="C877" s="175"/>
      <c r="D877" s="175"/>
      <c r="E877" s="175"/>
      <c r="F877" s="175"/>
      <c r="G877" s="166"/>
      <c r="H877" s="37"/>
      <c r="I877" s="116"/>
    </row>
    <row r="878" spans="1:9" hidden="1" x14ac:dyDescent="0.25">
      <c r="A878" s="20"/>
      <c r="B878" s="203"/>
      <c r="C878" s="175"/>
      <c r="D878" s="175"/>
      <c r="E878" s="175"/>
      <c r="F878" s="175"/>
      <c r="G878" s="166"/>
      <c r="H878" s="37"/>
      <c r="I878" s="116"/>
    </row>
    <row r="879" spans="1:9" hidden="1" x14ac:dyDescent="0.25">
      <c r="A879" s="20"/>
      <c r="B879" s="203"/>
      <c r="C879" s="175"/>
      <c r="D879" s="175"/>
      <c r="E879" s="175"/>
      <c r="F879" s="175"/>
      <c r="G879" s="166"/>
      <c r="H879" s="37"/>
      <c r="I879" s="116"/>
    </row>
    <row r="880" spans="1:9" hidden="1" x14ac:dyDescent="0.25">
      <c r="A880" s="20"/>
      <c r="B880" s="203"/>
      <c r="C880" s="175"/>
      <c r="D880" s="175"/>
      <c r="E880" s="175"/>
      <c r="F880" s="175"/>
      <c r="G880" s="166"/>
      <c r="H880" s="37"/>
      <c r="I880" s="116"/>
    </row>
    <row r="881" spans="1:9" ht="22.5" hidden="1" customHeight="1" x14ac:dyDescent="0.25">
      <c r="A881" s="14" t="s">
        <v>187</v>
      </c>
      <c r="B881" s="439" t="s">
        <v>188</v>
      </c>
      <c r="C881" s="439"/>
      <c r="D881" s="439"/>
      <c r="E881" s="439"/>
      <c r="F881" s="439"/>
      <c r="G881" s="439"/>
      <c r="H881" s="110" t="s">
        <v>189</v>
      </c>
      <c r="I881" s="70">
        <f>F890</f>
        <v>1906.306</v>
      </c>
    </row>
    <row r="882" spans="1:9" hidden="1" x14ac:dyDescent="0.25">
      <c r="A882" s="14"/>
      <c r="B882" s="55"/>
      <c r="C882" s="56"/>
      <c r="D882" s="56"/>
      <c r="E882" s="56"/>
      <c r="F882" s="56"/>
      <c r="G882" s="56"/>
      <c r="H882" s="12"/>
      <c r="I882" s="70"/>
    </row>
    <row r="883" spans="1:9" hidden="1" x14ac:dyDescent="0.25">
      <c r="A883" s="20"/>
      <c r="B883" s="471" t="s">
        <v>190</v>
      </c>
      <c r="C883" s="471"/>
      <c r="D883" s="471"/>
      <c r="E883" s="471"/>
      <c r="F883" s="471"/>
      <c r="G883" s="471"/>
      <c r="H883" s="37"/>
      <c r="I883" s="116"/>
    </row>
    <row r="884" spans="1:9" hidden="1" x14ac:dyDescent="0.25">
      <c r="A884" s="20"/>
      <c r="B884" s="471"/>
      <c r="C884" s="471"/>
      <c r="D884" s="471"/>
      <c r="E884" s="471"/>
      <c r="F884" s="471"/>
      <c r="G884" s="471"/>
      <c r="H884" s="37"/>
      <c r="I884" s="116"/>
    </row>
    <row r="885" spans="1:9" ht="15.75" hidden="1" customHeight="1" x14ac:dyDescent="0.25">
      <c r="A885" s="20"/>
      <c r="B885" s="465" t="s">
        <v>191</v>
      </c>
      <c r="C885" s="465"/>
      <c r="D885" s="465"/>
      <c r="E885" s="465"/>
      <c r="F885" s="465"/>
      <c r="G885" s="465"/>
      <c r="H885" s="37"/>
      <c r="I885" s="116"/>
    </row>
    <row r="886" spans="1:9" hidden="1" x14ac:dyDescent="0.25">
      <c r="A886" s="20"/>
      <c r="B886" s="471"/>
      <c r="C886" s="471"/>
      <c r="D886" s="471"/>
      <c r="E886" s="471"/>
      <c r="F886" s="471"/>
      <c r="G886" s="471"/>
      <c r="H886" s="37"/>
      <c r="I886" s="116"/>
    </row>
    <row r="887" spans="1:9" hidden="1" x14ac:dyDescent="0.25">
      <c r="A887" s="20"/>
      <c r="B887" s="204" t="s">
        <v>192</v>
      </c>
      <c r="C887" s="195" t="s">
        <v>89</v>
      </c>
      <c r="D887" s="195" t="s">
        <v>90</v>
      </c>
      <c r="E887" s="195" t="s">
        <v>193</v>
      </c>
      <c r="F887" s="195"/>
      <c r="G887" s="143"/>
      <c r="H887" s="37"/>
      <c r="I887" s="116"/>
    </row>
    <row r="888" spans="1:9" hidden="1" x14ac:dyDescent="0.25">
      <c r="A888" s="20"/>
      <c r="B888" s="181">
        <f>E860</f>
        <v>127.94</v>
      </c>
      <c r="C888" s="175" t="s">
        <v>194</v>
      </c>
      <c r="D888" s="175">
        <v>14.9</v>
      </c>
      <c r="E888" s="175">
        <f>B888*D888</f>
        <v>1906.306</v>
      </c>
      <c r="F888" s="175"/>
      <c r="G888" s="143"/>
      <c r="H888" s="37"/>
      <c r="I888" s="116"/>
    </row>
    <row r="889" spans="1:9" hidden="1" x14ac:dyDescent="0.25">
      <c r="A889" s="20"/>
      <c r="B889" s="482"/>
      <c r="C889" s="482"/>
      <c r="D889" s="482"/>
      <c r="E889" s="482"/>
      <c r="F889" s="482"/>
      <c r="G889" s="482"/>
      <c r="H889" s="37"/>
      <c r="I889" s="116"/>
    </row>
    <row r="890" spans="1:9" hidden="1" x14ac:dyDescent="0.25">
      <c r="A890" s="20"/>
      <c r="B890" s="482" t="s">
        <v>195</v>
      </c>
      <c r="C890" s="482"/>
      <c r="D890" s="482"/>
      <c r="E890" s="482"/>
      <c r="F890" s="127">
        <f>E888</f>
        <v>1906.306</v>
      </c>
      <c r="G890" s="23" t="s">
        <v>196</v>
      </c>
      <c r="H890" s="37"/>
      <c r="I890" s="116"/>
    </row>
    <row r="891" spans="1:9" hidden="1" x14ac:dyDescent="0.25">
      <c r="A891" s="20"/>
      <c r="B891" s="203"/>
      <c r="C891" s="175"/>
      <c r="D891" s="175"/>
      <c r="E891" s="175"/>
      <c r="F891" s="175"/>
      <c r="G891" s="166"/>
      <c r="H891" s="37"/>
      <c r="I891" s="116"/>
    </row>
    <row r="892" spans="1:9" hidden="1" x14ac:dyDescent="0.25">
      <c r="A892" s="20"/>
      <c r="B892" s="203"/>
      <c r="C892" s="175"/>
      <c r="D892" s="175"/>
      <c r="E892" s="175"/>
      <c r="F892" s="175"/>
      <c r="G892" s="166"/>
      <c r="H892" s="37"/>
      <c r="I892" s="116"/>
    </row>
    <row r="893" spans="1:9" hidden="1" x14ac:dyDescent="0.25">
      <c r="A893" s="20"/>
      <c r="B893" s="203"/>
      <c r="C893" s="175"/>
      <c r="D893" s="175"/>
      <c r="E893" s="175"/>
      <c r="F893" s="175"/>
      <c r="G893" s="166"/>
      <c r="H893" s="37"/>
      <c r="I893" s="116"/>
    </row>
    <row r="894" spans="1:9" hidden="1" x14ac:dyDescent="0.25">
      <c r="A894" s="20"/>
      <c r="B894" s="203"/>
      <c r="C894" s="175"/>
      <c r="D894" s="175"/>
      <c r="E894" s="175"/>
      <c r="F894" s="175"/>
      <c r="G894" s="166"/>
      <c r="H894" s="37"/>
      <c r="I894" s="116"/>
    </row>
    <row r="895" spans="1:9" hidden="1" x14ac:dyDescent="0.25">
      <c r="A895" s="20"/>
      <c r="B895" s="203"/>
      <c r="C895" s="175"/>
      <c r="D895" s="175"/>
      <c r="E895" s="175"/>
      <c r="F895" s="175"/>
      <c r="G895" s="166"/>
      <c r="H895" s="37"/>
      <c r="I895" s="116"/>
    </row>
    <row r="896" spans="1:9" hidden="1" x14ac:dyDescent="0.25">
      <c r="A896" s="20"/>
      <c r="B896" s="203"/>
      <c r="C896" s="175"/>
      <c r="D896" s="175"/>
      <c r="E896" s="175"/>
      <c r="F896" s="175"/>
      <c r="G896" s="166"/>
      <c r="H896" s="37"/>
      <c r="I896" s="116"/>
    </row>
    <row r="897" spans="1:9" hidden="1" x14ac:dyDescent="0.25">
      <c r="A897" s="20"/>
      <c r="B897" s="203"/>
      <c r="C897" s="175"/>
      <c r="D897" s="175"/>
      <c r="E897" s="175"/>
      <c r="F897" s="175"/>
      <c r="G897" s="166"/>
      <c r="H897" s="37"/>
      <c r="I897" s="116"/>
    </row>
    <row r="898" spans="1:9" hidden="1" x14ac:dyDescent="0.25">
      <c r="A898" s="20"/>
      <c r="B898" s="203"/>
      <c r="C898" s="175"/>
      <c r="D898" s="175"/>
      <c r="E898" s="175"/>
      <c r="F898" s="175"/>
      <c r="G898" s="166"/>
      <c r="H898" s="37"/>
      <c r="I898" s="116"/>
    </row>
    <row r="899" spans="1:9" hidden="1" x14ac:dyDescent="0.25">
      <c r="A899" s="20"/>
      <c r="B899" s="203"/>
      <c r="C899" s="175"/>
      <c r="D899" s="175"/>
      <c r="E899" s="175"/>
      <c r="F899" s="175"/>
      <c r="G899" s="166"/>
      <c r="H899" s="37"/>
      <c r="I899" s="116"/>
    </row>
    <row r="900" spans="1:9" hidden="1" x14ac:dyDescent="0.25">
      <c r="A900" s="20"/>
      <c r="B900" s="203"/>
      <c r="C900" s="175"/>
      <c r="D900" s="175"/>
      <c r="E900" s="175"/>
      <c r="F900" s="175"/>
      <c r="G900" s="166"/>
      <c r="H900" s="37"/>
      <c r="I900" s="116"/>
    </row>
    <row r="901" spans="1:9" hidden="1" x14ac:dyDescent="0.25">
      <c r="A901" s="20"/>
      <c r="B901" s="203"/>
      <c r="C901" s="175"/>
      <c r="D901" s="175"/>
      <c r="E901" s="175"/>
      <c r="F901" s="175"/>
      <c r="G901" s="166"/>
      <c r="H901" s="37"/>
      <c r="I901" s="116"/>
    </row>
    <row r="902" spans="1:9" hidden="1" x14ac:dyDescent="0.25">
      <c r="A902" s="20"/>
      <c r="B902" s="203"/>
      <c r="C902" s="175"/>
      <c r="D902" s="175"/>
      <c r="E902" s="175"/>
      <c r="F902" s="175"/>
      <c r="G902" s="166"/>
      <c r="H902" s="37"/>
      <c r="I902" s="116"/>
    </row>
    <row r="903" spans="1:9" hidden="1" x14ac:dyDescent="0.25">
      <c r="A903" s="20"/>
      <c r="B903" s="203"/>
      <c r="C903" s="175"/>
      <c r="D903" s="175"/>
      <c r="E903" s="175"/>
      <c r="F903" s="175"/>
      <c r="G903" s="166"/>
      <c r="H903" s="37"/>
      <c r="I903" s="116"/>
    </row>
    <row r="904" spans="1:9" hidden="1" x14ac:dyDescent="0.25">
      <c r="A904" s="20"/>
      <c r="B904" s="181"/>
      <c r="C904" s="175"/>
      <c r="D904" s="175"/>
      <c r="E904" s="175"/>
      <c r="F904" s="175"/>
      <c r="G904" s="166"/>
      <c r="H904" s="37"/>
      <c r="I904" s="116"/>
    </row>
    <row r="905" spans="1:9" hidden="1" x14ac:dyDescent="0.25">
      <c r="A905" s="20"/>
      <c r="B905" s="181"/>
      <c r="C905" s="175"/>
      <c r="D905" s="175"/>
      <c r="E905" s="175"/>
      <c r="F905" s="175"/>
      <c r="G905" s="166"/>
      <c r="H905" s="37"/>
      <c r="I905" s="116"/>
    </row>
    <row r="906" spans="1:9" ht="22.5" hidden="1" customHeight="1" x14ac:dyDescent="0.25">
      <c r="A906" s="14" t="s">
        <v>197</v>
      </c>
      <c r="B906" s="439" t="s">
        <v>198</v>
      </c>
      <c r="C906" s="439"/>
      <c r="D906" s="439"/>
      <c r="E906" s="439"/>
      <c r="F906" s="439"/>
      <c r="G906" s="439"/>
      <c r="H906" s="110" t="s">
        <v>21</v>
      </c>
      <c r="I906" s="70">
        <v>70.8</v>
      </c>
    </row>
    <row r="907" spans="1:9" hidden="1" x14ac:dyDescent="0.25">
      <c r="A907" s="20"/>
      <c r="B907" s="181"/>
      <c r="C907" s="175"/>
      <c r="D907" s="175"/>
      <c r="E907" s="175"/>
      <c r="F907" s="175"/>
      <c r="G907" s="166"/>
      <c r="H907" s="37"/>
      <c r="I907" s="116"/>
    </row>
    <row r="908" spans="1:9" ht="15.75" hidden="1" customHeight="1" x14ac:dyDescent="0.25">
      <c r="A908" s="20"/>
      <c r="B908" s="448" t="s">
        <v>73</v>
      </c>
      <c r="C908" s="448"/>
      <c r="D908" s="448"/>
      <c r="E908" s="448"/>
      <c r="F908" s="448"/>
      <c r="G908" s="448"/>
      <c r="H908" s="37"/>
      <c r="I908" s="116"/>
    </row>
    <row r="909" spans="1:9" hidden="1" x14ac:dyDescent="0.25">
      <c r="A909" s="20"/>
      <c r="B909" s="181"/>
      <c r="C909" s="175"/>
      <c r="D909" s="175"/>
      <c r="E909" s="175"/>
      <c r="F909" s="175"/>
      <c r="G909" s="166"/>
      <c r="H909" s="37"/>
      <c r="I909" s="116"/>
    </row>
    <row r="910" spans="1:9" hidden="1" x14ac:dyDescent="0.25">
      <c r="A910" s="20"/>
      <c r="B910" s="12" t="s">
        <v>23</v>
      </c>
      <c r="C910" s="40" t="s">
        <v>24</v>
      </c>
      <c r="D910" s="40" t="s">
        <v>25</v>
      </c>
      <c r="E910" s="12" t="s">
        <v>26</v>
      </c>
      <c r="F910" s="175"/>
      <c r="G910" s="166"/>
      <c r="H910" s="37"/>
      <c r="I910" s="116"/>
    </row>
    <row r="911" spans="1:9" hidden="1" x14ac:dyDescent="0.25">
      <c r="A911" s="20"/>
      <c r="B911" s="24" t="s">
        <v>199</v>
      </c>
      <c r="C911" s="25" t="s">
        <v>200</v>
      </c>
      <c r="D911" s="25" t="s">
        <v>201</v>
      </c>
      <c r="E911" s="26">
        <v>78.62</v>
      </c>
      <c r="F911" s="175"/>
      <c r="G911" s="166"/>
      <c r="H911" s="37"/>
      <c r="I911" s="116"/>
    </row>
    <row r="912" spans="1:9" hidden="1" x14ac:dyDescent="0.25">
      <c r="A912" s="20"/>
      <c r="B912" s="25" t="s">
        <v>202</v>
      </c>
      <c r="C912" s="25" t="s">
        <v>203</v>
      </c>
      <c r="D912" s="25" t="s">
        <v>204</v>
      </c>
      <c r="E912" s="26">
        <v>205.35</v>
      </c>
      <c r="F912" s="175"/>
      <c r="G912" s="166"/>
      <c r="H912" s="37"/>
      <c r="I912" s="116"/>
    </row>
    <row r="913" spans="1:9" hidden="1" x14ac:dyDescent="0.25">
      <c r="A913" s="20"/>
      <c r="B913" s="25" t="s">
        <v>205</v>
      </c>
      <c r="C913" s="25" t="s">
        <v>206</v>
      </c>
      <c r="D913" s="25" t="s">
        <v>207</v>
      </c>
      <c r="E913" s="25">
        <v>203.25</v>
      </c>
      <c r="F913" s="175"/>
      <c r="G913" s="166"/>
      <c r="H913" s="37"/>
      <c r="I913" s="116"/>
    </row>
    <row r="914" spans="1:9" hidden="1" x14ac:dyDescent="0.25">
      <c r="A914" s="20"/>
      <c r="B914" s="174"/>
      <c r="C914" s="175"/>
      <c r="D914" s="175"/>
      <c r="E914" s="175"/>
      <c r="F914" s="175"/>
      <c r="G914" s="197"/>
      <c r="H914" s="37"/>
      <c r="I914" s="116"/>
    </row>
    <row r="915" spans="1:9" hidden="1" x14ac:dyDescent="0.25">
      <c r="A915" s="20"/>
      <c r="B915" s="174" t="s">
        <v>208</v>
      </c>
      <c r="C915" s="175"/>
      <c r="D915" s="175"/>
      <c r="E915" s="175"/>
      <c r="F915" s="205">
        <v>70.8</v>
      </c>
      <c r="G915" s="197" t="s">
        <v>21</v>
      </c>
      <c r="H915" s="37"/>
      <c r="I915" s="116"/>
    </row>
    <row r="916" spans="1:9" hidden="1" x14ac:dyDescent="0.25">
      <c r="A916" s="20"/>
      <c r="B916" s="174"/>
      <c r="C916" s="175"/>
      <c r="D916" s="175"/>
      <c r="E916" s="175"/>
      <c r="F916" s="205"/>
      <c r="G916" s="197"/>
      <c r="H916" s="37"/>
      <c r="I916" s="116"/>
    </row>
    <row r="917" spans="1:9" hidden="1" x14ac:dyDescent="0.25">
      <c r="A917" s="20"/>
      <c r="B917" s="495" t="s">
        <v>209</v>
      </c>
      <c r="C917" s="495"/>
      <c r="D917" s="495"/>
      <c r="E917" s="495"/>
      <c r="F917" s="187">
        <v>70.8</v>
      </c>
      <c r="G917" s="166" t="s">
        <v>21</v>
      </c>
      <c r="H917" s="37"/>
      <c r="I917" s="116"/>
    </row>
    <row r="918" spans="1:9" hidden="1" x14ac:dyDescent="0.25">
      <c r="A918" s="20"/>
      <c r="B918" s="493" t="s">
        <v>210</v>
      </c>
      <c r="C918" s="493"/>
      <c r="D918" s="493"/>
      <c r="E918" s="493"/>
      <c r="F918" s="206"/>
      <c r="G918" s="166"/>
      <c r="H918" s="37"/>
      <c r="I918" s="116"/>
    </row>
    <row r="919" spans="1:9" hidden="1" x14ac:dyDescent="0.25">
      <c r="A919" s="20"/>
      <c r="B919" s="181"/>
      <c r="C919" s="175"/>
      <c r="D919" s="175"/>
      <c r="E919" s="175"/>
      <c r="F919" s="175"/>
      <c r="G919" s="166"/>
      <c r="H919" s="37"/>
      <c r="I919" s="116"/>
    </row>
    <row r="920" spans="1:9" hidden="1" x14ac:dyDescent="0.25">
      <c r="A920" s="20"/>
      <c r="B920" s="181"/>
      <c r="C920" s="175"/>
      <c r="D920" s="175"/>
      <c r="E920" s="175"/>
      <c r="F920" s="175"/>
      <c r="G920" s="166"/>
      <c r="H920" s="37"/>
      <c r="I920" s="116"/>
    </row>
    <row r="921" spans="1:9" hidden="1" x14ac:dyDescent="0.25">
      <c r="A921" s="20"/>
      <c r="B921" s="181"/>
      <c r="C921" s="175"/>
      <c r="D921" s="175"/>
      <c r="E921" s="175"/>
      <c r="F921" s="175"/>
      <c r="G921" s="166"/>
      <c r="H921" s="37"/>
      <c r="I921" s="116"/>
    </row>
    <row r="922" spans="1:9" hidden="1" x14ac:dyDescent="0.25">
      <c r="A922" s="20"/>
      <c r="B922" s="181"/>
      <c r="C922" s="175"/>
      <c r="D922" s="175"/>
      <c r="E922" s="175"/>
      <c r="F922" s="175"/>
      <c r="G922" s="166"/>
      <c r="H922" s="37"/>
      <c r="I922" s="116"/>
    </row>
    <row r="923" spans="1:9" hidden="1" x14ac:dyDescent="0.25">
      <c r="A923" s="20"/>
      <c r="B923" s="181"/>
      <c r="C923" s="175"/>
      <c r="D923" s="175"/>
      <c r="E923" s="175"/>
      <c r="F923" s="175"/>
      <c r="G923" s="166"/>
      <c r="H923" s="37"/>
      <c r="I923" s="116"/>
    </row>
    <row r="924" spans="1:9" hidden="1" x14ac:dyDescent="0.25">
      <c r="A924" s="20"/>
      <c r="B924" s="181"/>
      <c r="C924" s="175"/>
      <c r="D924" s="175"/>
      <c r="E924" s="175"/>
      <c r="F924" s="175"/>
      <c r="G924" s="166"/>
      <c r="H924" s="37"/>
      <c r="I924" s="116"/>
    </row>
    <row r="925" spans="1:9" hidden="1" x14ac:dyDescent="0.25">
      <c r="A925" s="20"/>
      <c r="B925" s="181"/>
      <c r="C925" s="175"/>
      <c r="D925" s="175"/>
      <c r="E925" s="175"/>
      <c r="F925" s="175"/>
      <c r="G925" s="166"/>
      <c r="H925" s="37"/>
      <c r="I925" s="116"/>
    </row>
    <row r="926" spans="1:9" hidden="1" x14ac:dyDescent="0.25">
      <c r="A926" s="20"/>
      <c r="B926" s="181"/>
      <c r="C926" s="175"/>
      <c r="D926" s="175"/>
      <c r="E926" s="175"/>
      <c r="F926" s="175"/>
      <c r="G926" s="166"/>
      <c r="H926" s="37"/>
      <c r="I926" s="116"/>
    </row>
    <row r="927" spans="1:9" hidden="1" x14ac:dyDescent="0.25">
      <c r="A927" s="20"/>
      <c r="B927" s="181"/>
      <c r="C927" s="175"/>
      <c r="D927" s="175"/>
      <c r="E927" s="175"/>
      <c r="F927" s="175"/>
      <c r="G927" s="166"/>
      <c r="H927" s="37"/>
      <c r="I927" s="116"/>
    </row>
    <row r="928" spans="1:9" hidden="1" x14ac:dyDescent="0.25">
      <c r="A928" s="20"/>
      <c r="B928" s="181"/>
      <c r="C928" s="175"/>
      <c r="D928" s="175"/>
      <c r="E928" s="175"/>
      <c r="F928" s="175"/>
      <c r="G928" s="166"/>
      <c r="H928" s="37"/>
      <c r="I928" s="116"/>
    </row>
    <row r="929" spans="1:9" hidden="1" x14ac:dyDescent="0.25">
      <c r="A929" s="20"/>
      <c r="B929" s="181"/>
      <c r="C929" s="175"/>
      <c r="D929" s="175"/>
      <c r="E929" s="175"/>
      <c r="F929" s="175"/>
      <c r="G929" s="166"/>
      <c r="H929" s="37"/>
      <c r="I929" s="116"/>
    </row>
    <row r="930" spans="1:9" hidden="1" x14ac:dyDescent="0.25">
      <c r="A930" s="20"/>
      <c r="B930" s="181"/>
      <c r="C930" s="175"/>
      <c r="D930" s="175"/>
      <c r="E930" s="175"/>
      <c r="F930" s="175"/>
      <c r="G930" s="166"/>
      <c r="H930" s="37"/>
      <c r="I930" s="116"/>
    </row>
    <row r="931" spans="1:9" hidden="1" x14ac:dyDescent="0.25">
      <c r="A931" s="20"/>
      <c r="B931" s="181"/>
      <c r="C931" s="175"/>
      <c r="D931" s="175"/>
      <c r="E931" s="175"/>
      <c r="F931" s="175"/>
      <c r="G931" s="166"/>
      <c r="H931" s="37"/>
      <c r="I931" s="116"/>
    </row>
    <row r="932" spans="1:9" hidden="1" x14ac:dyDescent="0.25">
      <c r="A932" s="20"/>
      <c r="B932" s="181"/>
      <c r="C932" s="175"/>
      <c r="D932" s="175"/>
      <c r="E932" s="175"/>
      <c r="F932" s="175"/>
      <c r="G932" s="166"/>
      <c r="H932" s="37"/>
      <c r="I932" s="116"/>
    </row>
    <row r="933" spans="1:9" hidden="1" x14ac:dyDescent="0.25">
      <c r="A933" s="20"/>
      <c r="B933" s="181"/>
      <c r="C933" s="175"/>
      <c r="D933" s="175"/>
      <c r="E933" s="175"/>
      <c r="F933" s="175"/>
      <c r="G933" s="166"/>
      <c r="H933" s="37"/>
      <c r="I933" s="116"/>
    </row>
    <row r="934" spans="1:9" hidden="1" x14ac:dyDescent="0.25">
      <c r="A934" s="20"/>
      <c r="B934" s="181"/>
      <c r="C934" s="175"/>
      <c r="D934" s="175"/>
      <c r="E934" s="175"/>
      <c r="F934" s="175"/>
      <c r="G934" s="166"/>
      <c r="H934" s="37"/>
      <c r="I934" s="116"/>
    </row>
    <row r="935" spans="1:9" hidden="1" x14ac:dyDescent="0.25">
      <c r="A935" s="20"/>
      <c r="B935" s="181"/>
      <c r="C935" s="175"/>
      <c r="D935" s="175"/>
      <c r="E935" s="175"/>
      <c r="F935" s="175"/>
      <c r="G935" s="166"/>
      <c r="H935" s="37"/>
      <c r="I935" s="116"/>
    </row>
    <row r="936" spans="1:9" hidden="1" x14ac:dyDescent="0.25">
      <c r="A936" s="20"/>
      <c r="B936" s="181"/>
      <c r="C936" s="175"/>
      <c r="D936" s="175"/>
      <c r="E936" s="175"/>
      <c r="F936" s="175"/>
      <c r="G936" s="166"/>
      <c r="H936" s="37"/>
      <c r="I936" s="116"/>
    </row>
    <row r="937" spans="1:9" hidden="1" x14ac:dyDescent="0.25">
      <c r="A937" s="20"/>
      <c r="B937" s="181"/>
      <c r="C937" s="175"/>
      <c r="D937" s="175"/>
      <c r="E937" s="175"/>
      <c r="F937" s="175"/>
      <c r="G937" s="166"/>
      <c r="H937" s="37"/>
      <c r="I937" s="116"/>
    </row>
    <row r="938" spans="1:9" hidden="1" x14ac:dyDescent="0.25">
      <c r="A938" s="20"/>
      <c r="B938" s="181"/>
      <c r="C938" s="175"/>
      <c r="D938" s="175"/>
      <c r="E938" s="175"/>
      <c r="F938" s="175"/>
      <c r="G938" s="166"/>
      <c r="H938" s="37"/>
      <c r="I938" s="116"/>
    </row>
    <row r="939" spans="1:9" hidden="1" x14ac:dyDescent="0.25">
      <c r="A939" s="20"/>
      <c r="B939" s="181"/>
      <c r="C939" s="175"/>
      <c r="D939" s="175"/>
      <c r="E939" s="175"/>
      <c r="F939" s="175"/>
      <c r="G939" s="166"/>
      <c r="H939" s="37"/>
      <c r="I939" s="116"/>
    </row>
    <row r="940" spans="1:9" hidden="1" x14ac:dyDescent="0.25">
      <c r="A940" s="20"/>
      <c r="B940" s="181"/>
      <c r="C940" s="175"/>
      <c r="D940" s="175"/>
      <c r="E940" s="175"/>
      <c r="F940" s="175"/>
      <c r="G940" s="166"/>
      <c r="H940" s="37"/>
      <c r="I940" s="116"/>
    </row>
    <row r="941" spans="1:9" hidden="1" x14ac:dyDescent="0.25">
      <c r="A941" s="20"/>
      <c r="B941" s="181"/>
      <c r="C941" s="175"/>
      <c r="D941" s="175"/>
      <c r="E941" s="175"/>
      <c r="F941" s="175"/>
      <c r="G941" s="166"/>
      <c r="H941" s="37"/>
      <c r="I941" s="116"/>
    </row>
    <row r="942" spans="1:9" hidden="1" x14ac:dyDescent="0.25">
      <c r="A942" s="20"/>
      <c r="B942" s="181"/>
      <c r="C942" s="175"/>
      <c r="D942" s="175"/>
      <c r="E942" s="175"/>
      <c r="F942" s="175"/>
      <c r="G942" s="166"/>
      <c r="H942" s="37"/>
      <c r="I942" s="116"/>
    </row>
    <row r="943" spans="1:9" hidden="1" x14ac:dyDescent="0.25">
      <c r="A943" s="20"/>
      <c r="B943" s="181"/>
      <c r="C943" s="175"/>
      <c r="D943" s="175"/>
      <c r="E943" s="175"/>
      <c r="F943" s="175"/>
      <c r="G943" s="166"/>
      <c r="H943" s="37"/>
      <c r="I943" s="116"/>
    </row>
    <row r="944" spans="1:9" hidden="1" x14ac:dyDescent="0.25">
      <c r="A944" s="20"/>
      <c r="B944" s="181"/>
      <c r="C944" s="175"/>
      <c r="D944" s="175"/>
      <c r="E944" s="175"/>
      <c r="F944" s="175"/>
      <c r="G944" s="166"/>
      <c r="H944" s="37"/>
      <c r="I944" s="116"/>
    </row>
    <row r="945" spans="1:9" hidden="1" x14ac:dyDescent="0.25">
      <c r="A945" s="20"/>
      <c r="B945" s="181"/>
      <c r="C945" s="175"/>
      <c r="D945" s="175"/>
      <c r="E945" s="175"/>
      <c r="F945" s="175"/>
      <c r="G945" s="166"/>
      <c r="H945" s="37"/>
      <c r="I945" s="116"/>
    </row>
    <row r="946" spans="1:9" hidden="1" x14ac:dyDescent="0.25">
      <c r="A946" s="20"/>
      <c r="B946" s="181"/>
      <c r="C946" s="175"/>
      <c r="D946" s="175"/>
      <c r="E946" s="175"/>
      <c r="F946" s="175"/>
      <c r="G946" s="166"/>
      <c r="H946" s="37"/>
      <c r="I946" s="116"/>
    </row>
    <row r="947" spans="1:9" hidden="1" x14ac:dyDescent="0.25">
      <c r="A947" s="20"/>
      <c r="B947" s="181"/>
      <c r="C947" s="175"/>
      <c r="D947" s="175"/>
      <c r="E947" s="175"/>
      <c r="F947" s="175"/>
      <c r="G947" s="166"/>
      <c r="H947" s="37"/>
      <c r="I947" s="116"/>
    </row>
    <row r="948" spans="1:9" hidden="1" x14ac:dyDescent="0.25">
      <c r="A948" s="20"/>
      <c r="B948" s="181"/>
      <c r="C948" s="175"/>
      <c r="D948" s="175"/>
      <c r="E948" s="175"/>
      <c r="F948" s="175"/>
      <c r="G948" s="166"/>
      <c r="H948" s="37"/>
      <c r="I948" s="116"/>
    </row>
    <row r="949" spans="1:9" hidden="1" x14ac:dyDescent="0.25">
      <c r="A949" s="20"/>
      <c r="B949" s="181"/>
      <c r="C949" s="175"/>
      <c r="D949" s="175"/>
      <c r="E949" s="175"/>
      <c r="F949" s="175"/>
      <c r="G949" s="166"/>
      <c r="H949" s="37"/>
      <c r="I949" s="116"/>
    </row>
    <row r="950" spans="1:9" ht="22.5" hidden="1" customHeight="1" x14ac:dyDescent="0.25">
      <c r="A950" s="14" t="s">
        <v>211</v>
      </c>
      <c r="B950" s="439" t="s">
        <v>212</v>
      </c>
      <c r="C950" s="439"/>
      <c r="D950" s="439"/>
      <c r="E950" s="439"/>
      <c r="F950" s="439"/>
      <c r="G950" s="439"/>
      <c r="H950" s="110" t="s">
        <v>213</v>
      </c>
      <c r="I950" s="70">
        <f>F964</f>
        <v>1054.92</v>
      </c>
    </row>
    <row r="951" spans="1:9" hidden="1" x14ac:dyDescent="0.25">
      <c r="A951" s="20"/>
      <c r="B951" s="181"/>
      <c r="C951" s="175"/>
      <c r="D951" s="175"/>
      <c r="E951" s="175"/>
      <c r="F951" s="175"/>
      <c r="G951" s="166"/>
      <c r="H951" s="37"/>
      <c r="I951" s="116"/>
    </row>
    <row r="952" spans="1:9" ht="15.75" hidden="1" customHeight="1" x14ac:dyDescent="0.25">
      <c r="A952" s="20"/>
      <c r="B952" s="448" t="s">
        <v>73</v>
      </c>
      <c r="C952" s="448"/>
      <c r="D952" s="448"/>
      <c r="E952" s="448"/>
      <c r="F952" s="448"/>
      <c r="G952" s="448"/>
      <c r="H952" s="37"/>
      <c r="I952" s="116"/>
    </row>
    <row r="953" spans="1:9" hidden="1" x14ac:dyDescent="0.25">
      <c r="A953" s="20"/>
      <c r="B953" s="22"/>
      <c r="C953" s="143"/>
      <c r="D953" s="143"/>
      <c r="E953" s="143"/>
      <c r="F953" s="143"/>
      <c r="G953" s="143"/>
      <c r="H953" s="37"/>
      <c r="I953" s="116"/>
    </row>
    <row r="954" spans="1:9" s="3" customFormat="1" hidden="1" x14ac:dyDescent="0.25">
      <c r="A954" s="207"/>
      <c r="B954" s="208" t="s">
        <v>214</v>
      </c>
      <c r="C954" s="209"/>
      <c r="D954" s="209"/>
      <c r="E954" s="209"/>
      <c r="F954" s="209"/>
      <c r="G954" s="209"/>
      <c r="H954" s="210"/>
      <c r="I954" s="211"/>
    </row>
    <row r="955" spans="1:9" hidden="1" x14ac:dyDescent="0.25">
      <c r="A955" s="20"/>
      <c r="B955" s="22"/>
      <c r="C955" s="143"/>
      <c r="D955" s="143"/>
      <c r="E955" s="143"/>
      <c r="F955" s="143"/>
      <c r="G955" s="143"/>
      <c r="H955" s="37"/>
      <c r="I955" s="116"/>
    </row>
    <row r="956" spans="1:9" hidden="1" x14ac:dyDescent="0.25">
      <c r="A956" s="20"/>
      <c r="B956" s="471" t="s">
        <v>215</v>
      </c>
      <c r="C956" s="471"/>
      <c r="D956" s="471"/>
      <c r="E956" s="471"/>
      <c r="F956" s="471"/>
      <c r="G956" s="471"/>
      <c r="H956" s="37"/>
      <c r="I956" s="116"/>
    </row>
    <row r="957" spans="1:9" hidden="1" x14ac:dyDescent="0.25">
      <c r="A957" s="20"/>
      <c r="B957" s="471"/>
      <c r="C957" s="471"/>
      <c r="D957" s="471"/>
      <c r="E957" s="471"/>
      <c r="F957" s="471"/>
      <c r="G957" s="471"/>
      <c r="H957" s="37"/>
      <c r="I957" s="116"/>
    </row>
    <row r="958" spans="1:9" hidden="1" x14ac:dyDescent="0.25">
      <c r="A958" s="20"/>
      <c r="B958" s="22"/>
      <c r="C958" s="143"/>
      <c r="D958" s="143"/>
      <c r="E958" s="143"/>
      <c r="F958" s="143"/>
      <c r="G958" s="143"/>
      <c r="H958" s="37"/>
      <c r="I958" s="116"/>
    </row>
    <row r="959" spans="1:9" hidden="1" x14ac:dyDescent="0.25">
      <c r="A959" s="20"/>
      <c r="B959" s="22" t="s">
        <v>216</v>
      </c>
      <c r="C959" s="143"/>
      <c r="D959" s="143"/>
      <c r="E959" s="212">
        <f>F915</f>
        <v>70.8</v>
      </c>
      <c r="F959" s="143" t="s">
        <v>21</v>
      </c>
      <c r="G959" s="143"/>
      <c r="H959" s="37"/>
      <c r="I959" s="116"/>
    </row>
    <row r="960" spans="1:9" hidden="1" x14ac:dyDescent="0.25">
      <c r="A960" s="20"/>
      <c r="B960" s="22"/>
      <c r="C960" s="143"/>
      <c r="D960" s="143"/>
      <c r="E960" s="143"/>
      <c r="F960" s="143"/>
      <c r="G960" s="143"/>
      <c r="H960" s="37"/>
      <c r="I960" s="116"/>
    </row>
    <row r="961" spans="1:9" hidden="1" x14ac:dyDescent="0.25">
      <c r="A961" s="20"/>
      <c r="B961" s="83" t="s">
        <v>88</v>
      </c>
      <c r="C961" s="84" t="s">
        <v>194</v>
      </c>
      <c r="D961" s="84" t="s">
        <v>90</v>
      </c>
      <c r="E961" s="84" t="s">
        <v>42</v>
      </c>
      <c r="F961" s="84" t="s">
        <v>69</v>
      </c>
      <c r="G961" s="143"/>
      <c r="H961" s="37"/>
      <c r="I961" s="116"/>
    </row>
    <row r="962" spans="1:9" hidden="1" x14ac:dyDescent="0.25">
      <c r="A962" s="20"/>
      <c r="B962" s="213">
        <f>F915</f>
        <v>70.8</v>
      </c>
      <c r="C962" s="84" t="s">
        <v>194</v>
      </c>
      <c r="D962" s="133">
        <v>14.9</v>
      </c>
      <c r="E962" s="84" t="s">
        <v>42</v>
      </c>
      <c r="F962" s="133">
        <f>B962*D962</f>
        <v>1054.92</v>
      </c>
      <c r="G962" s="143" t="s">
        <v>52</v>
      </c>
      <c r="H962" s="37"/>
      <c r="I962" s="116"/>
    </row>
    <row r="963" spans="1:9" hidden="1" x14ac:dyDescent="0.25">
      <c r="A963" s="20"/>
      <c r="B963" s="22"/>
      <c r="C963" s="143"/>
      <c r="D963" s="143"/>
      <c r="E963" s="143"/>
      <c r="F963" s="143"/>
      <c r="G963" s="143"/>
      <c r="H963" s="37"/>
      <c r="I963" s="116"/>
    </row>
    <row r="964" spans="1:9" s="4" customFormat="1" hidden="1" x14ac:dyDescent="0.25">
      <c r="A964" s="214"/>
      <c r="B964" s="215"/>
      <c r="C964" s="215" t="s">
        <v>217</v>
      </c>
      <c r="D964" s="216"/>
      <c r="E964" s="217"/>
      <c r="F964" s="217">
        <f>F962</f>
        <v>1054.92</v>
      </c>
      <c r="G964" s="209" t="s">
        <v>218</v>
      </c>
      <c r="H964" s="218"/>
      <c r="I964" s="219"/>
    </row>
    <row r="965" spans="1:9" hidden="1" x14ac:dyDescent="0.25">
      <c r="A965" s="20"/>
      <c r="B965" s="493" t="s">
        <v>219</v>
      </c>
      <c r="C965" s="493"/>
      <c r="D965" s="493"/>
      <c r="E965" s="493"/>
      <c r="F965" s="206"/>
      <c r="G965" s="209"/>
      <c r="H965" s="37"/>
      <c r="I965" s="116"/>
    </row>
    <row r="966" spans="1:9" hidden="1" x14ac:dyDescent="0.25">
      <c r="A966" s="20"/>
      <c r="B966" s="181"/>
      <c r="C966" s="175"/>
      <c r="D966" s="175"/>
      <c r="E966" s="175"/>
      <c r="F966" s="175"/>
      <c r="G966" s="166"/>
      <c r="H966" s="37"/>
      <c r="I966" s="116"/>
    </row>
    <row r="967" spans="1:9" hidden="1" x14ac:dyDescent="0.25">
      <c r="A967" s="20"/>
      <c r="B967" s="181"/>
      <c r="C967" s="175"/>
      <c r="D967" s="175"/>
      <c r="E967" s="175"/>
      <c r="F967" s="175"/>
      <c r="G967" s="166"/>
      <c r="H967" s="37"/>
      <c r="I967" s="116"/>
    </row>
    <row r="968" spans="1:9" hidden="1" x14ac:dyDescent="0.25">
      <c r="A968" s="20"/>
      <c r="B968" s="181"/>
      <c r="C968" s="175"/>
      <c r="D968" s="175"/>
      <c r="E968" s="175"/>
      <c r="F968" s="175"/>
      <c r="G968" s="166"/>
      <c r="H968" s="37"/>
      <c r="I968" s="116"/>
    </row>
    <row r="969" spans="1:9" hidden="1" x14ac:dyDescent="0.25">
      <c r="A969" s="20"/>
      <c r="B969" s="181"/>
      <c r="C969" s="175"/>
      <c r="D969" s="175"/>
      <c r="E969" s="175"/>
      <c r="F969" s="175"/>
      <c r="G969" s="166"/>
      <c r="H969" s="37"/>
      <c r="I969" s="116"/>
    </row>
    <row r="970" spans="1:9" hidden="1" x14ac:dyDescent="0.25">
      <c r="A970" s="20"/>
      <c r="B970" s="181"/>
      <c r="C970" s="175"/>
      <c r="D970" s="175"/>
      <c r="E970" s="175"/>
      <c r="F970" s="175"/>
      <c r="G970" s="166"/>
      <c r="H970" s="37"/>
      <c r="I970" s="116"/>
    </row>
    <row r="971" spans="1:9" hidden="1" x14ac:dyDescent="0.25">
      <c r="A971" s="20"/>
      <c r="B971" s="181"/>
      <c r="C971" s="175"/>
      <c r="D971" s="175"/>
      <c r="E971" s="175"/>
      <c r="F971" s="175"/>
      <c r="G971" s="166"/>
      <c r="H971" s="37"/>
      <c r="I971" s="116"/>
    </row>
    <row r="972" spans="1:9" hidden="1" x14ac:dyDescent="0.25">
      <c r="A972" s="20"/>
      <c r="B972" s="181"/>
      <c r="C972" s="175"/>
      <c r="D972" s="175"/>
      <c r="E972" s="175"/>
      <c r="F972" s="175"/>
      <c r="G972" s="166"/>
      <c r="H972" s="37"/>
      <c r="I972" s="116"/>
    </row>
    <row r="973" spans="1:9" hidden="1" x14ac:dyDescent="0.25">
      <c r="A973" s="20"/>
      <c r="B973" s="181"/>
      <c r="C973" s="175"/>
      <c r="D973" s="175"/>
      <c r="E973" s="175"/>
      <c r="F973" s="175"/>
      <c r="G973" s="166"/>
      <c r="H973" s="37"/>
      <c r="I973" s="116"/>
    </row>
    <row r="974" spans="1:9" hidden="1" x14ac:dyDescent="0.25">
      <c r="A974" s="20"/>
      <c r="B974" s="181"/>
      <c r="C974" s="175"/>
      <c r="D974" s="175"/>
      <c r="E974" s="175"/>
      <c r="F974" s="175"/>
      <c r="G974" s="166"/>
      <c r="H974" s="37"/>
      <c r="I974" s="116"/>
    </row>
    <row r="975" spans="1:9" hidden="1" x14ac:dyDescent="0.25">
      <c r="A975" s="20"/>
      <c r="B975" s="181"/>
      <c r="C975" s="175"/>
      <c r="D975" s="175"/>
      <c r="E975" s="175"/>
      <c r="F975" s="175"/>
      <c r="G975" s="166"/>
      <c r="H975" s="37"/>
      <c r="I975" s="116"/>
    </row>
    <row r="976" spans="1:9" hidden="1" x14ac:dyDescent="0.25">
      <c r="A976" s="20"/>
      <c r="B976" s="181"/>
      <c r="C976" s="175"/>
      <c r="D976" s="175"/>
      <c r="E976" s="175"/>
      <c r="F976" s="175"/>
      <c r="G976" s="166"/>
      <c r="H976" s="37"/>
      <c r="I976" s="116"/>
    </row>
    <row r="977" spans="1:9" hidden="1" x14ac:dyDescent="0.25">
      <c r="A977" s="20"/>
      <c r="B977" s="181"/>
      <c r="C977" s="175"/>
      <c r="D977" s="175"/>
      <c r="E977" s="175"/>
      <c r="F977" s="175"/>
      <c r="G977" s="166"/>
      <c r="H977" s="37"/>
      <c r="I977" s="116"/>
    </row>
    <row r="978" spans="1:9" x14ac:dyDescent="0.25">
      <c r="A978" s="20"/>
      <c r="B978" s="181"/>
      <c r="C978" s="175"/>
      <c r="D978" s="175"/>
      <c r="E978" s="175"/>
      <c r="F978" s="175"/>
      <c r="G978" s="166"/>
      <c r="H978" s="37"/>
      <c r="I978" s="116"/>
    </row>
    <row r="979" spans="1:9" x14ac:dyDescent="0.25">
      <c r="A979" s="20"/>
      <c r="B979" s="181"/>
      <c r="C979" s="175"/>
      <c r="D979" s="175"/>
      <c r="E979" s="175"/>
      <c r="F979" s="175"/>
      <c r="G979" s="166"/>
      <c r="H979" s="37"/>
      <c r="I979" s="116"/>
    </row>
    <row r="980" spans="1:9" ht="23.25" customHeight="1" x14ac:dyDescent="0.25">
      <c r="A980" s="14" t="s">
        <v>220</v>
      </c>
      <c r="B980" s="439" t="s">
        <v>221</v>
      </c>
      <c r="C980" s="439"/>
      <c r="D980" s="439"/>
      <c r="E980" s="439"/>
      <c r="F980" s="439"/>
      <c r="G980" s="439"/>
      <c r="H980" s="110" t="s">
        <v>46</v>
      </c>
      <c r="I980" s="70">
        <f>D995</f>
        <v>13.3119</v>
      </c>
    </row>
    <row r="981" spans="1:9" x14ac:dyDescent="0.25">
      <c r="A981" s="14"/>
      <c r="B981" s="55"/>
      <c r="C981" s="56"/>
      <c r="D981" s="56"/>
      <c r="E981" s="56"/>
      <c r="F981" s="56"/>
      <c r="G981" s="56"/>
      <c r="H981" s="14"/>
      <c r="I981" s="70"/>
    </row>
    <row r="982" spans="1:9" ht="15.75" customHeight="1" x14ac:dyDescent="0.25">
      <c r="A982" s="20"/>
      <c r="B982" s="448" t="s">
        <v>137</v>
      </c>
      <c r="C982" s="448"/>
      <c r="D982" s="448"/>
      <c r="E982" s="448"/>
      <c r="F982" s="220"/>
      <c r="G982" s="221"/>
      <c r="H982" s="37"/>
      <c r="I982" s="34"/>
    </row>
    <row r="983" spans="1:9" x14ac:dyDescent="0.25">
      <c r="A983" s="20"/>
      <c r="B983" s="55"/>
      <c r="C983" s="56"/>
      <c r="D983" s="56"/>
      <c r="E983" s="56"/>
      <c r="F983" s="56"/>
      <c r="G983" s="56"/>
      <c r="H983" s="37"/>
      <c r="I983" s="34"/>
    </row>
    <row r="984" spans="1:9" ht="32.25" customHeight="1" x14ac:dyDescent="0.25">
      <c r="A984" s="20"/>
      <c r="B984" s="12" t="s">
        <v>222</v>
      </c>
      <c r="C984" s="12"/>
      <c r="D984" s="12"/>
      <c r="E984" s="12"/>
      <c r="F984" s="12"/>
      <c r="G984" s="12"/>
      <c r="H984" s="12"/>
      <c r="I984" s="34"/>
    </row>
    <row r="985" spans="1:9" x14ac:dyDescent="0.25">
      <c r="A985" s="20"/>
      <c r="B985" s="12" t="s">
        <v>23</v>
      </c>
      <c r="C985" s="40" t="s">
        <v>24</v>
      </c>
      <c r="D985" s="40" t="s">
        <v>25</v>
      </c>
      <c r="E985" s="40" t="s">
        <v>177</v>
      </c>
      <c r="F985" s="40" t="s">
        <v>223</v>
      </c>
      <c r="G985" s="40" t="s">
        <v>47</v>
      </c>
      <c r="H985" s="40" t="s">
        <v>48</v>
      </c>
      <c r="I985" s="34"/>
    </row>
    <row r="986" spans="1:9" x14ac:dyDescent="0.25">
      <c r="A986" s="20"/>
      <c r="B986" s="32" t="s">
        <v>153</v>
      </c>
      <c r="C986" s="33" t="s">
        <v>400</v>
      </c>
      <c r="D986" s="33" t="s">
        <v>152</v>
      </c>
      <c r="E986" s="19">
        <v>169.6</v>
      </c>
      <c r="F986" s="34">
        <v>0.3</v>
      </c>
      <c r="G986" s="34">
        <v>0.15</v>
      </c>
      <c r="H986" s="34">
        <f>E986*F986*G986</f>
        <v>7.6319999999999988</v>
      </c>
      <c r="I986" s="34"/>
    </row>
    <row r="987" spans="1:9" x14ac:dyDescent="0.25">
      <c r="A987" s="20"/>
      <c r="B987" s="32" t="s">
        <v>397</v>
      </c>
      <c r="C987" s="33" t="s">
        <v>401</v>
      </c>
      <c r="D987" s="33" t="s">
        <v>402</v>
      </c>
      <c r="E987" s="19">
        <v>96.22</v>
      </c>
      <c r="F987" s="34">
        <v>0.3</v>
      </c>
      <c r="G987" s="34">
        <v>0.15</v>
      </c>
      <c r="H987" s="34">
        <f t="shared" ref="H987:H989" si="1">E987*F987*G987</f>
        <v>4.3298999999999994</v>
      </c>
      <c r="I987" s="34"/>
    </row>
    <row r="988" spans="1:9" x14ac:dyDescent="0.25">
      <c r="A988" s="20"/>
      <c r="B988" s="32" t="s">
        <v>404</v>
      </c>
      <c r="C988" s="33" t="s">
        <v>407</v>
      </c>
      <c r="D988" s="33" t="s">
        <v>394</v>
      </c>
      <c r="E988" s="19">
        <v>15</v>
      </c>
      <c r="F988" s="34">
        <v>0.3</v>
      </c>
      <c r="G988" s="34">
        <v>0.15</v>
      </c>
      <c r="H988" s="34">
        <f t="shared" si="1"/>
        <v>0.67499999999999993</v>
      </c>
      <c r="I988" s="34"/>
    </row>
    <row r="989" spans="1:9" x14ac:dyDescent="0.25">
      <c r="A989" s="20"/>
      <c r="B989" s="32" t="s">
        <v>404</v>
      </c>
      <c r="C989" s="33" t="s">
        <v>407</v>
      </c>
      <c r="D989" s="33" t="s">
        <v>394</v>
      </c>
      <c r="E989" s="19">
        <v>15</v>
      </c>
      <c r="F989" s="34">
        <v>0.3</v>
      </c>
      <c r="G989" s="34">
        <v>0.15</v>
      </c>
      <c r="H989" s="34">
        <f t="shared" si="1"/>
        <v>0.67499999999999993</v>
      </c>
      <c r="I989" s="34"/>
    </row>
    <row r="990" spans="1:9" ht="15" customHeight="1" x14ac:dyDescent="0.25">
      <c r="A990" s="20"/>
      <c r="B990" s="472" t="s">
        <v>224</v>
      </c>
      <c r="C990" s="472"/>
      <c r="D990" s="472"/>
      <c r="E990" s="472"/>
      <c r="F990" s="472"/>
      <c r="G990" s="472"/>
      <c r="H990" s="19">
        <f>SUM(H986:H989)</f>
        <v>13.3119</v>
      </c>
      <c r="I990" s="34"/>
    </row>
    <row r="991" spans="1:9" x14ac:dyDescent="0.25">
      <c r="A991" s="20"/>
      <c r="B991" s="55"/>
      <c r="C991" s="56"/>
      <c r="D991" s="56"/>
      <c r="E991" s="56"/>
      <c r="F991" s="56"/>
      <c r="G991" s="56"/>
      <c r="H991" s="34"/>
      <c r="I991" s="34"/>
    </row>
    <row r="992" spans="1:9" ht="15" customHeight="1" x14ac:dyDescent="0.25">
      <c r="A992" s="20"/>
      <c r="B992" s="55"/>
      <c r="C992" s="56"/>
      <c r="D992" s="56"/>
      <c r="E992" s="56"/>
      <c r="F992" s="56"/>
      <c r="G992" s="56"/>
      <c r="H992" s="222"/>
      <c r="I992" s="34"/>
    </row>
    <row r="993" spans="1:9" ht="15" customHeight="1" x14ac:dyDescent="0.25">
      <c r="A993" s="20"/>
      <c r="B993" s="494" t="s">
        <v>224</v>
      </c>
      <c r="C993" s="494"/>
      <c r="D993" s="494"/>
      <c r="E993" s="19">
        <f>SUM(H990)</f>
        <v>13.3119</v>
      </c>
      <c r="F993" s="59" t="s">
        <v>46</v>
      </c>
      <c r="G993" s="44"/>
      <c r="H993" s="37"/>
      <c r="I993" s="34"/>
    </row>
    <row r="994" spans="1:9" x14ac:dyDescent="0.25">
      <c r="A994" s="20"/>
      <c r="B994" s="124"/>
      <c r="C994" s="125"/>
      <c r="D994" s="125"/>
      <c r="E994" s="125"/>
      <c r="F994" s="125"/>
      <c r="G994" s="125"/>
      <c r="H994" s="37"/>
      <c r="I994" s="34"/>
    </row>
    <row r="995" spans="1:9" x14ac:dyDescent="0.25">
      <c r="A995" s="20"/>
      <c r="B995" s="495" t="s">
        <v>225</v>
      </c>
      <c r="C995" s="495"/>
      <c r="D995" s="155">
        <f>E993</f>
        <v>13.3119</v>
      </c>
      <c r="E995" s="155" t="s">
        <v>46</v>
      </c>
      <c r="F995" s="175"/>
      <c r="G995" s="143"/>
      <c r="H995" s="37"/>
      <c r="I995" s="34"/>
    </row>
    <row r="996" spans="1:9" x14ac:dyDescent="0.25">
      <c r="A996" s="20"/>
      <c r="B996" s="181"/>
      <c r="C996" s="175"/>
      <c r="D996" s="175"/>
      <c r="E996" s="175"/>
      <c r="F996" s="175"/>
      <c r="G996" s="143"/>
      <c r="H996" s="37"/>
      <c r="I996" s="34"/>
    </row>
    <row r="997" spans="1:9" x14ac:dyDescent="0.25">
      <c r="A997" s="20"/>
      <c r="B997" s="181"/>
      <c r="C997" s="175"/>
      <c r="D997" s="175"/>
      <c r="E997" s="175"/>
      <c r="F997" s="175"/>
      <c r="G997" s="143"/>
      <c r="H997" s="37"/>
      <c r="I997" s="34"/>
    </row>
    <row r="998" spans="1:9" x14ac:dyDescent="0.25">
      <c r="A998" s="20"/>
      <c r="B998" s="181"/>
      <c r="C998" s="175"/>
      <c r="D998" s="175"/>
      <c r="E998" s="175"/>
      <c r="F998" s="175"/>
      <c r="G998" s="143"/>
      <c r="H998" s="37"/>
      <c r="I998" s="34"/>
    </row>
    <row r="999" spans="1:9" x14ac:dyDescent="0.25">
      <c r="A999" s="20"/>
      <c r="B999" s="181"/>
      <c r="C999" s="175"/>
      <c r="D999" s="175"/>
      <c r="E999" s="175"/>
      <c r="F999" s="175"/>
      <c r="G999" s="143"/>
      <c r="H999" s="37"/>
      <c r="I999" s="34"/>
    </row>
    <row r="1000" spans="1:9" x14ac:dyDescent="0.25">
      <c r="A1000" s="20"/>
      <c r="B1000" s="181"/>
      <c r="C1000" s="175"/>
      <c r="D1000" s="175"/>
      <c r="E1000" s="175"/>
      <c r="F1000" s="175"/>
      <c r="G1000" s="143"/>
      <c r="H1000" s="37"/>
      <c r="I1000" s="34"/>
    </row>
    <row r="1001" spans="1:9" x14ac:dyDescent="0.25">
      <c r="A1001" s="20"/>
      <c r="B1001" s="181"/>
      <c r="C1001" s="175"/>
      <c r="D1001" s="175"/>
      <c r="E1001" s="175"/>
      <c r="F1001" s="175"/>
      <c r="G1001" s="143"/>
      <c r="H1001" s="37"/>
      <c r="I1001" s="34"/>
    </row>
    <row r="1002" spans="1:9" x14ac:dyDescent="0.25">
      <c r="A1002" s="20"/>
      <c r="B1002" s="181"/>
      <c r="C1002" s="175"/>
      <c r="D1002" s="175"/>
      <c r="E1002" s="175"/>
      <c r="F1002" s="175"/>
      <c r="G1002" s="143"/>
      <c r="H1002" s="37"/>
      <c r="I1002" s="34"/>
    </row>
    <row r="1003" spans="1:9" x14ac:dyDescent="0.25">
      <c r="A1003" s="20"/>
      <c r="B1003" s="181"/>
      <c r="C1003" s="175"/>
      <c r="D1003" s="175"/>
      <c r="E1003" s="175"/>
      <c r="F1003" s="175"/>
      <c r="G1003" s="143"/>
      <c r="H1003" s="37"/>
      <c r="I1003" s="34"/>
    </row>
    <row r="1004" spans="1:9" x14ac:dyDescent="0.25">
      <c r="A1004" s="20"/>
      <c r="B1004" s="181"/>
      <c r="C1004" s="175"/>
      <c r="D1004" s="175"/>
      <c r="E1004" s="175"/>
      <c r="F1004" s="175"/>
      <c r="G1004" s="143"/>
      <c r="H1004" s="37"/>
      <c r="I1004" s="34"/>
    </row>
    <row r="1005" spans="1:9" x14ac:dyDescent="0.25">
      <c r="A1005" s="20"/>
      <c r="B1005" s="181"/>
      <c r="C1005" s="175"/>
      <c r="D1005" s="175"/>
      <c r="E1005" s="175"/>
      <c r="F1005" s="175"/>
      <c r="G1005" s="143"/>
      <c r="H1005" s="37"/>
      <c r="I1005" s="34"/>
    </row>
    <row r="1006" spans="1:9" x14ac:dyDescent="0.25">
      <c r="A1006" s="20"/>
      <c r="B1006" s="181"/>
      <c r="C1006" s="175"/>
      <c r="D1006" s="175"/>
      <c r="E1006" s="175"/>
      <c r="F1006" s="175"/>
      <c r="G1006" s="143"/>
      <c r="H1006" s="37"/>
      <c r="I1006" s="34"/>
    </row>
    <row r="1007" spans="1:9" x14ac:dyDescent="0.25">
      <c r="A1007" s="20"/>
      <c r="B1007" s="181"/>
      <c r="C1007" s="175"/>
      <c r="D1007" s="175"/>
      <c r="E1007" s="175"/>
      <c r="F1007" s="175"/>
      <c r="G1007" s="143"/>
      <c r="H1007" s="37"/>
      <c r="I1007" s="34"/>
    </row>
    <row r="1008" spans="1:9" x14ac:dyDescent="0.25">
      <c r="A1008" s="20"/>
      <c r="B1008" s="181"/>
      <c r="C1008" s="175"/>
      <c r="D1008" s="175"/>
      <c r="E1008" s="175"/>
      <c r="F1008" s="175"/>
      <c r="G1008" s="143"/>
      <c r="H1008" s="37"/>
      <c r="I1008" s="34"/>
    </row>
    <row r="1009" spans="1:9" x14ac:dyDescent="0.25">
      <c r="A1009" s="20"/>
      <c r="B1009" s="181"/>
      <c r="C1009" s="175"/>
      <c r="D1009" s="175"/>
      <c r="E1009" s="175"/>
      <c r="F1009" s="175"/>
      <c r="G1009" s="143"/>
      <c r="H1009" s="37"/>
      <c r="I1009" s="34"/>
    </row>
    <row r="1010" spans="1:9" x14ac:dyDescent="0.25">
      <c r="A1010" s="20"/>
      <c r="B1010" s="181"/>
      <c r="C1010" s="175"/>
      <c r="D1010" s="175"/>
      <c r="E1010" s="175"/>
      <c r="F1010" s="175"/>
      <c r="G1010" s="143"/>
      <c r="H1010" s="37"/>
      <c r="I1010" s="34"/>
    </row>
    <row r="1011" spans="1:9" x14ac:dyDescent="0.25">
      <c r="A1011" s="14" t="s">
        <v>226</v>
      </c>
      <c r="B1011" s="439" t="s">
        <v>227</v>
      </c>
      <c r="C1011" s="439"/>
      <c r="D1011" s="439"/>
      <c r="E1011" s="439"/>
      <c r="F1011" s="439"/>
      <c r="G1011" s="439"/>
      <c r="H1011" s="110" t="s">
        <v>46</v>
      </c>
      <c r="I1011" s="70">
        <f>D1023</f>
        <v>13.3119</v>
      </c>
    </row>
    <row r="1012" spans="1:9" ht="15.75" customHeight="1" x14ac:dyDescent="0.25">
      <c r="A1012" s="14"/>
      <c r="B1012" s="138"/>
      <c r="C1012" s="84"/>
      <c r="D1012" s="84"/>
      <c r="E1012" s="133"/>
      <c r="F1012" s="84"/>
      <c r="G1012" s="143"/>
      <c r="H1012" s="14"/>
      <c r="I1012" s="70"/>
    </row>
    <row r="1013" spans="1:9" ht="15.75" customHeight="1" x14ac:dyDescent="0.25">
      <c r="A1013" s="14"/>
      <c r="B1013" s="448" t="s">
        <v>137</v>
      </c>
      <c r="C1013" s="448"/>
      <c r="D1013" s="448"/>
      <c r="E1013" s="448"/>
      <c r="F1013" s="220"/>
      <c r="G1013" s="221"/>
      <c r="H1013" s="14"/>
      <c r="I1013" s="70"/>
    </row>
    <row r="1014" spans="1:9" x14ac:dyDescent="0.25">
      <c r="A1014" s="20"/>
      <c r="B1014" s="471"/>
      <c r="C1014" s="471"/>
      <c r="D1014" s="471"/>
      <c r="E1014" s="471"/>
      <c r="F1014" s="471"/>
      <c r="G1014" s="471"/>
      <c r="H1014" s="37"/>
      <c r="I1014" s="116"/>
    </row>
    <row r="1015" spans="1:9" ht="15.75" customHeight="1" x14ac:dyDescent="0.25">
      <c r="A1015" s="20"/>
      <c r="B1015" s="58" t="s">
        <v>228</v>
      </c>
      <c r="C1015" s="58"/>
      <c r="D1015" s="58"/>
      <c r="E1015" s="58"/>
      <c r="F1015" s="58"/>
      <c r="G1015" s="58"/>
      <c r="H1015" s="58"/>
      <c r="I1015" s="116"/>
    </row>
    <row r="1016" spans="1:9" x14ac:dyDescent="0.25">
      <c r="A1016" s="20"/>
      <c r="B1016" s="58" t="s">
        <v>23</v>
      </c>
      <c r="C1016" s="176" t="s">
        <v>24</v>
      </c>
      <c r="D1016" s="176" t="s">
        <v>25</v>
      </c>
      <c r="E1016" s="176" t="s">
        <v>177</v>
      </c>
      <c r="F1016" s="40" t="s">
        <v>223</v>
      </c>
      <c r="G1016" s="40" t="s">
        <v>47</v>
      </c>
      <c r="H1016" s="40" t="s">
        <v>48</v>
      </c>
      <c r="I1016" s="116"/>
    </row>
    <row r="1017" spans="1:9" x14ac:dyDescent="0.25">
      <c r="A1017" s="20"/>
      <c r="B1017" s="32" t="s">
        <v>153</v>
      </c>
      <c r="C1017" s="33" t="s">
        <v>400</v>
      </c>
      <c r="D1017" s="33" t="s">
        <v>152</v>
      </c>
      <c r="E1017" s="19">
        <v>169.6</v>
      </c>
      <c r="F1017" s="34">
        <v>0.3</v>
      </c>
      <c r="G1017" s="34">
        <v>0.15</v>
      </c>
      <c r="H1017" s="34">
        <f>E1017*F1017*G1017</f>
        <v>7.6319999999999988</v>
      </c>
      <c r="I1017" s="116"/>
    </row>
    <row r="1018" spans="1:9" x14ac:dyDescent="0.25">
      <c r="A1018" s="20"/>
      <c r="B1018" s="32" t="s">
        <v>397</v>
      </c>
      <c r="C1018" s="33" t="s">
        <v>401</v>
      </c>
      <c r="D1018" s="33" t="s">
        <v>402</v>
      </c>
      <c r="E1018" s="19">
        <v>96.22</v>
      </c>
      <c r="F1018" s="34">
        <v>0.3</v>
      </c>
      <c r="G1018" s="34">
        <v>0.15</v>
      </c>
      <c r="H1018" s="34">
        <f t="shared" ref="H1018:H1020" si="2">E1018*F1018*G1018</f>
        <v>4.3298999999999994</v>
      </c>
      <c r="I1018" s="116"/>
    </row>
    <row r="1019" spans="1:9" x14ac:dyDescent="0.25">
      <c r="A1019" s="20"/>
      <c r="B1019" s="32" t="s">
        <v>404</v>
      </c>
      <c r="C1019" s="33" t="s">
        <v>407</v>
      </c>
      <c r="D1019" s="33" t="s">
        <v>394</v>
      </c>
      <c r="E1019" s="19">
        <v>15</v>
      </c>
      <c r="F1019" s="34">
        <v>0.3</v>
      </c>
      <c r="G1019" s="34">
        <v>0.15</v>
      </c>
      <c r="H1019" s="34">
        <f t="shared" si="2"/>
        <v>0.67499999999999993</v>
      </c>
      <c r="I1019" s="116"/>
    </row>
    <row r="1020" spans="1:9" x14ac:dyDescent="0.25">
      <c r="A1020" s="20"/>
      <c r="B1020" s="32" t="s">
        <v>404</v>
      </c>
      <c r="C1020" s="33" t="s">
        <v>407</v>
      </c>
      <c r="D1020" s="33" t="s">
        <v>394</v>
      </c>
      <c r="E1020" s="19">
        <v>15</v>
      </c>
      <c r="F1020" s="34">
        <v>0.3</v>
      </c>
      <c r="G1020" s="34">
        <v>0.15</v>
      </c>
      <c r="H1020" s="34">
        <f t="shared" si="2"/>
        <v>0.67499999999999993</v>
      </c>
      <c r="I1020" s="116"/>
    </row>
    <row r="1021" spans="1:9" ht="15" customHeight="1" x14ac:dyDescent="0.25">
      <c r="A1021" s="20"/>
      <c r="B1021" s="472" t="s">
        <v>133</v>
      </c>
      <c r="C1021" s="472"/>
      <c r="D1021" s="472"/>
      <c r="E1021" s="472"/>
      <c r="F1021" s="472"/>
      <c r="G1021" s="472"/>
      <c r="H1021" s="19">
        <f>SUM(H1017:H1020)</f>
        <v>13.3119</v>
      </c>
      <c r="I1021" s="116"/>
    </row>
    <row r="1022" spans="1:9" x14ac:dyDescent="0.25">
      <c r="A1022" s="20"/>
      <c r="B1022" s="124"/>
      <c r="C1022" s="125"/>
      <c r="D1022" s="125"/>
      <c r="E1022" s="125"/>
      <c r="F1022" s="125"/>
      <c r="G1022" s="125"/>
      <c r="H1022" s="37"/>
      <c r="I1022" s="116"/>
    </row>
    <row r="1023" spans="1:9" x14ac:dyDescent="0.25">
      <c r="A1023" s="20"/>
      <c r="B1023" s="495" t="s">
        <v>229</v>
      </c>
      <c r="C1023" s="495"/>
      <c r="D1023" s="155">
        <f>H1021</f>
        <v>13.3119</v>
      </c>
      <c r="E1023" s="155" t="s">
        <v>46</v>
      </c>
      <c r="F1023" s="175"/>
      <c r="G1023" s="143"/>
      <c r="H1023" s="37"/>
      <c r="I1023" s="116"/>
    </row>
    <row r="1024" spans="1:9" x14ac:dyDescent="0.25">
      <c r="A1024" s="20"/>
      <c r="B1024" s="181"/>
      <c r="C1024" s="175"/>
      <c r="D1024" s="175"/>
      <c r="E1024" s="175"/>
      <c r="F1024" s="175"/>
      <c r="G1024" s="143"/>
      <c r="H1024" s="37"/>
      <c r="I1024" s="116"/>
    </row>
    <row r="1025" spans="1:9" x14ac:dyDescent="0.25">
      <c r="A1025" s="20"/>
      <c r="B1025" s="181"/>
      <c r="C1025" s="175"/>
      <c r="D1025" s="175"/>
      <c r="E1025" s="175"/>
      <c r="F1025" s="175"/>
      <c r="G1025" s="143"/>
      <c r="H1025" s="37"/>
      <c r="I1025" s="116"/>
    </row>
    <row r="1026" spans="1:9" x14ac:dyDescent="0.25">
      <c r="A1026" s="20"/>
      <c r="B1026" s="181"/>
      <c r="C1026" s="175"/>
      <c r="D1026" s="175"/>
      <c r="E1026" s="175"/>
      <c r="F1026" s="175"/>
      <c r="G1026" s="143"/>
      <c r="H1026" s="37"/>
      <c r="I1026" s="116"/>
    </row>
    <row r="1027" spans="1:9" x14ac:dyDescent="0.25">
      <c r="A1027" s="20"/>
      <c r="B1027" s="181"/>
      <c r="C1027" s="175"/>
      <c r="D1027" s="175"/>
      <c r="E1027" s="175"/>
      <c r="F1027" s="175"/>
      <c r="G1027" s="143"/>
      <c r="H1027" s="37"/>
      <c r="I1027" s="116"/>
    </row>
    <row r="1028" spans="1:9" x14ac:dyDescent="0.25">
      <c r="A1028" s="20"/>
      <c r="B1028" s="181"/>
      <c r="C1028" s="175"/>
      <c r="D1028" s="175"/>
      <c r="E1028" s="175"/>
      <c r="F1028" s="175"/>
      <c r="G1028" s="143"/>
      <c r="H1028" s="37"/>
      <c r="I1028" s="116"/>
    </row>
    <row r="1029" spans="1:9" x14ac:dyDescent="0.25">
      <c r="A1029" s="20"/>
      <c r="B1029" s="181"/>
      <c r="C1029" s="175"/>
      <c r="D1029" s="175"/>
      <c r="E1029" s="175"/>
      <c r="F1029" s="175"/>
      <c r="G1029" s="143"/>
      <c r="H1029" s="37"/>
      <c r="I1029" s="116"/>
    </row>
    <row r="1030" spans="1:9" x14ac:dyDescent="0.25">
      <c r="A1030" s="20"/>
      <c r="B1030" s="181"/>
      <c r="C1030" s="175"/>
      <c r="D1030" s="175"/>
      <c r="E1030" s="175"/>
      <c r="F1030" s="175"/>
      <c r="G1030" s="143"/>
      <c r="H1030" s="37"/>
      <c r="I1030" s="116"/>
    </row>
    <row r="1031" spans="1:9" x14ac:dyDescent="0.25">
      <c r="A1031" s="20"/>
      <c r="B1031" s="181"/>
      <c r="C1031" s="175"/>
      <c r="D1031" s="175"/>
      <c r="E1031" s="175"/>
      <c r="F1031" s="175"/>
      <c r="G1031" s="143"/>
      <c r="H1031" s="37"/>
      <c r="I1031" s="116"/>
    </row>
    <row r="1032" spans="1:9" x14ac:dyDescent="0.25">
      <c r="A1032" s="20"/>
      <c r="B1032" s="181"/>
      <c r="C1032" s="175"/>
      <c r="D1032" s="175"/>
      <c r="E1032" s="175"/>
      <c r="F1032" s="175"/>
      <c r="G1032" s="143"/>
      <c r="H1032" s="37"/>
      <c r="I1032" s="116"/>
    </row>
    <row r="1033" spans="1:9" x14ac:dyDescent="0.25">
      <c r="A1033" s="20"/>
      <c r="B1033" s="181"/>
      <c r="C1033" s="175"/>
      <c r="D1033" s="175"/>
      <c r="E1033" s="175"/>
      <c r="F1033" s="175"/>
      <c r="G1033" s="143"/>
      <c r="H1033" s="37"/>
      <c r="I1033" s="116"/>
    </row>
    <row r="1034" spans="1:9" x14ac:dyDescent="0.25">
      <c r="A1034" s="20"/>
      <c r="B1034" s="181"/>
      <c r="C1034" s="175"/>
      <c r="D1034" s="175"/>
      <c r="E1034" s="175"/>
      <c r="F1034" s="175"/>
      <c r="G1034" s="143"/>
      <c r="H1034" s="37"/>
      <c r="I1034" s="116"/>
    </row>
    <row r="1035" spans="1:9" x14ac:dyDescent="0.25">
      <c r="A1035" s="20"/>
      <c r="B1035" s="181"/>
      <c r="C1035" s="175"/>
      <c r="D1035" s="175"/>
      <c r="E1035" s="175"/>
      <c r="F1035" s="175"/>
      <c r="G1035" s="143"/>
      <c r="H1035" s="37"/>
      <c r="I1035" s="116"/>
    </row>
    <row r="1036" spans="1:9" x14ac:dyDescent="0.25">
      <c r="A1036" s="20"/>
      <c r="B1036" s="181"/>
      <c r="C1036" s="175"/>
      <c r="D1036" s="175"/>
      <c r="E1036" s="175"/>
      <c r="F1036" s="175"/>
      <c r="G1036" s="143"/>
      <c r="H1036" s="37"/>
      <c r="I1036" s="116"/>
    </row>
    <row r="1037" spans="1:9" x14ac:dyDescent="0.25">
      <c r="A1037" s="20"/>
      <c r="B1037" s="181"/>
      <c r="C1037" s="175"/>
      <c r="D1037" s="175"/>
      <c r="E1037" s="175"/>
      <c r="F1037" s="175"/>
      <c r="G1037" s="143"/>
      <c r="H1037" s="37"/>
      <c r="I1037" s="116"/>
    </row>
    <row r="1038" spans="1:9" ht="15.75" customHeight="1" x14ac:dyDescent="0.25">
      <c r="A1038" s="20"/>
      <c r="B1038" s="181"/>
      <c r="C1038" s="175"/>
      <c r="D1038" s="175"/>
      <c r="E1038" s="175"/>
      <c r="F1038" s="175"/>
      <c r="G1038" s="143"/>
      <c r="H1038" s="37"/>
      <c r="I1038" s="116"/>
    </row>
    <row r="1039" spans="1:9" ht="15.75" customHeight="1" x14ac:dyDescent="0.25">
      <c r="A1039" s="14" t="s">
        <v>230</v>
      </c>
      <c r="B1039" s="439" t="s">
        <v>77</v>
      </c>
      <c r="C1039" s="439"/>
      <c r="D1039" s="439"/>
      <c r="E1039" s="439"/>
      <c r="F1039" s="439"/>
      <c r="G1039" s="439"/>
      <c r="H1039" s="110" t="s">
        <v>46</v>
      </c>
      <c r="I1039" s="70">
        <f>F1050</f>
        <v>6.4424999999999999</v>
      </c>
    </row>
    <row r="1040" spans="1:9" ht="15.75" customHeight="1" x14ac:dyDescent="0.25">
      <c r="A1040" s="20"/>
      <c r="B1040" s="48"/>
      <c r="C1040" s="23"/>
      <c r="D1040" s="23"/>
      <c r="E1040" s="168"/>
      <c r="F1040" s="23"/>
      <c r="G1040" s="125"/>
      <c r="H1040" s="37"/>
      <c r="I1040" s="116"/>
    </row>
    <row r="1041" spans="1:9" ht="15.75" customHeight="1" x14ac:dyDescent="0.25">
      <c r="A1041" s="20"/>
      <c r="B1041" s="448" t="s">
        <v>73</v>
      </c>
      <c r="C1041" s="448"/>
      <c r="D1041" s="448"/>
      <c r="E1041" s="448"/>
      <c r="F1041" s="448"/>
      <c r="G1041" s="448"/>
      <c r="H1041" s="37"/>
      <c r="I1041" s="116"/>
    </row>
    <row r="1042" spans="1:9" x14ac:dyDescent="0.25">
      <c r="A1042" s="20"/>
      <c r="B1042" s="184"/>
      <c r="C1042" s="185"/>
      <c r="D1042" s="185"/>
      <c r="E1042" s="185"/>
      <c r="F1042" s="185"/>
      <c r="G1042" s="185"/>
      <c r="H1042" s="37"/>
      <c r="I1042" s="116"/>
    </row>
    <row r="1043" spans="1:9" x14ac:dyDescent="0.25">
      <c r="A1043" s="20"/>
      <c r="B1043" s="496"/>
      <c r="C1043" s="497"/>
      <c r="D1043" s="497"/>
      <c r="E1043" s="497"/>
      <c r="F1043" s="497"/>
      <c r="G1043" s="498"/>
      <c r="H1043" s="37"/>
      <c r="I1043" s="116"/>
    </row>
    <row r="1044" spans="1:9" x14ac:dyDescent="0.25">
      <c r="A1044" s="20"/>
      <c r="B1044" s="491" t="s">
        <v>231</v>
      </c>
      <c r="C1044" s="492"/>
      <c r="D1044" s="492"/>
      <c r="E1044" s="492"/>
      <c r="F1044" s="492"/>
      <c r="G1044" s="492"/>
      <c r="H1044" s="37"/>
      <c r="I1044" s="116"/>
    </row>
    <row r="1045" spans="1:9" x14ac:dyDescent="0.25">
      <c r="A1045" s="20"/>
      <c r="B1045" s="328" t="s">
        <v>23</v>
      </c>
      <c r="C1045" s="328" t="s">
        <v>232</v>
      </c>
      <c r="D1045" s="328" t="s">
        <v>233</v>
      </c>
      <c r="E1045" s="328" t="s">
        <v>269</v>
      </c>
      <c r="F1045" s="328" t="s">
        <v>223</v>
      </c>
      <c r="G1045" s="328" t="s">
        <v>48</v>
      </c>
      <c r="H1045" s="37"/>
      <c r="I1045" s="116"/>
    </row>
    <row r="1046" spans="1:9" x14ac:dyDescent="0.25">
      <c r="A1046" s="20"/>
      <c r="B1046" s="327" t="s">
        <v>151</v>
      </c>
      <c r="C1046" s="327" t="s">
        <v>234</v>
      </c>
      <c r="D1046" s="327" t="s">
        <v>403</v>
      </c>
      <c r="E1046" s="329">
        <v>36.450000000000003</v>
      </c>
      <c r="F1046" s="330">
        <v>0.15</v>
      </c>
      <c r="G1046" s="329">
        <f>E1046*F1046</f>
        <v>5.4675000000000002</v>
      </c>
      <c r="H1046" s="37"/>
      <c r="I1046" s="116"/>
    </row>
    <row r="1047" spans="1:9" x14ac:dyDescent="0.25">
      <c r="A1047" s="20"/>
      <c r="B1047" s="327" t="s">
        <v>404</v>
      </c>
      <c r="C1047" s="327" t="s">
        <v>394</v>
      </c>
      <c r="D1047" s="327" t="s">
        <v>405</v>
      </c>
      <c r="E1047" s="329">
        <v>6.5</v>
      </c>
      <c r="F1047" s="330">
        <v>0.15</v>
      </c>
      <c r="G1047" s="329">
        <f>E1047*F1047</f>
        <v>0.97499999999999998</v>
      </c>
      <c r="H1047" s="37"/>
      <c r="I1047" s="116"/>
    </row>
    <row r="1048" spans="1:9" x14ac:dyDescent="0.25">
      <c r="A1048" s="20"/>
      <c r="B1048" s="499" t="s">
        <v>69</v>
      </c>
      <c r="C1048" s="500"/>
      <c r="D1048" s="500"/>
      <c r="E1048" s="500"/>
      <c r="F1048" s="501"/>
      <c r="G1048" s="358">
        <f>SUM(G1046:G1047)</f>
        <v>6.4424999999999999</v>
      </c>
      <c r="H1048" s="37"/>
      <c r="I1048" s="116"/>
    </row>
    <row r="1049" spans="1:9" x14ac:dyDescent="0.25">
      <c r="A1049" s="20"/>
      <c r="B1049" s="121"/>
      <c r="C1049" s="166"/>
      <c r="D1049" s="166"/>
      <c r="E1049" s="166"/>
      <c r="F1049" s="166"/>
      <c r="G1049" s="125"/>
      <c r="H1049" s="37"/>
      <c r="I1049" s="116"/>
    </row>
    <row r="1050" spans="1:9" x14ac:dyDescent="0.25">
      <c r="A1050" s="20"/>
      <c r="B1050" s="154" t="s">
        <v>238</v>
      </c>
      <c r="C1050" s="155"/>
      <c r="D1050" s="155"/>
      <c r="E1050" s="187"/>
      <c r="F1050" s="87">
        <f>G1048</f>
        <v>6.4424999999999999</v>
      </c>
      <c r="G1050" s="223" t="s">
        <v>46</v>
      </c>
      <c r="H1050" s="37"/>
      <c r="I1050" s="116"/>
    </row>
    <row r="1051" spans="1:9" x14ac:dyDescent="0.25">
      <c r="A1051" s="20"/>
      <c r="B1051" s="48"/>
      <c r="C1051" s="23"/>
      <c r="D1051" s="23"/>
      <c r="E1051" s="168"/>
      <c r="F1051" s="23"/>
      <c r="G1051" s="125"/>
      <c r="H1051" s="37"/>
      <c r="I1051" s="116"/>
    </row>
    <row r="1052" spans="1:9" x14ac:dyDescent="0.25">
      <c r="A1052" s="20"/>
      <c r="B1052" s="48"/>
      <c r="C1052" s="23"/>
      <c r="D1052" s="23"/>
      <c r="E1052" s="168"/>
      <c r="F1052" s="23"/>
      <c r="G1052" s="125"/>
      <c r="H1052" s="37"/>
      <c r="I1052" s="116"/>
    </row>
    <row r="1053" spans="1:9" x14ac:dyDescent="0.25">
      <c r="A1053" s="20"/>
      <c r="B1053" s="48"/>
      <c r="C1053" s="23"/>
      <c r="D1053" s="23"/>
      <c r="E1053" s="168"/>
      <c r="F1053" s="23"/>
      <c r="G1053" s="125"/>
      <c r="H1053" s="37"/>
      <c r="I1053" s="116"/>
    </row>
    <row r="1054" spans="1:9" x14ac:dyDescent="0.25">
      <c r="A1054" s="20"/>
      <c r="B1054" s="48"/>
      <c r="C1054" s="23"/>
      <c r="D1054" s="23"/>
      <c r="E1054" s="168"/>
      <c r="F1054" s="23"/>
      <c r="G1054" s="125"/>
      <c r="H1054" s="37"/>
      <c r="I1054" s="116"/>
    </row>
    <row r="1055" spans="1:9" x14ac:dyDescent="0.25">
      <c r="A1055" s="20"/>
      <c r="B1055" s="48"/>
      <c r="C1055" s="23"/>
      <c r="D1055" s="23"/>
      <c r="E1055" s="168"/>
      <c r="F1055" s="23"/>
      <c r="G1055" s="125"/>
      <c r="H1055" s="37"/>
      <c r="I1055" s="116"/>
    </row>
    <row r="1056" spans="1:9" x14ac:dyDescent="0.25">
      <c r="A1056" s="20"/>
      <c r="B1056" s="48"/>
      <c r="C1056" s="23"/>
      <c r="D1056" s="430" t="s">
        <v>559</v>
      </c>
      <c r="E1056" s="168"/>
      <c r="F1056" s="23"/>
      <c r="G1056" s="125"/>
      <c r="H1056" s="37"/>
      <c r="I1056" s="116"/>
    </row>
    <row r="1057" spans="1:9" x14ac:dyDescent="0.25">
      <c r="A1057" s="20"/>
      <c r="B1057" s="48"/>
      <c r="C1057" s="23"/>
      <c r="D1057" s="23"/>
      <c r="E1057" s="168"/>
      <c r="F1057" s="23"/>
      <c r="G1057" s="125"/>
      <c r="H1057" s="37"/>
      <c r="I1057" s="116"/>
    </row>
    <row r="1058" spans="1:9" x14ac:dyDescent="0.25">
      <c r="A1058" s="20"/>
      <c r="B1058" s="48"/>
      <c r="C1058" s="23"/>
      <c r="D1058" s="23"/>
      <c r="E1058" s="168"/>
      <c r="F1058" s="23"/>
      <c r="G1058" s="125"/>
      <c r="H1058" s="37"/>
      <c r="I1058" s="116"/>
    </row>
    <row r="1059" spans="1:9" x14ac:dyDescent="0.25">
      <c r="A1059" s="20"/>
      <c r="B1059" s="48"/>
      <c r="C1059" s="23"/>
      <c r="D1059" s="23"/>
      <c r="E1059" s="168"/>
      <c r="F1059" s="23"/>
      <c r="G1059" s="125"/>
      <c r="H1059" s="37"/>
      <c r="I1059" s="116"/>
    </row>
    <row r="1060" spans="1:9" x14ac:dyDescent="0.25">
      <c r="A1060" s="20"/>
      <c r="B1060" s="48"/>
      <c r="C1060" s="23"/>
      <c r="D1060" s="23"/>
      <c r="E1060" s="168"/>
      <c r="F1060" s="23"/>
      <c r="G1060" s="125"/>
      <c r="H1060" s="37"/>
      <c r="I1060" s="116"/>
    </row>
    <row r="1061" spans="1:9" x14ac:dyDescent="0.25">
      <c r="A1061" s="20"/>
      <c r="B1061" s="48"/>
      <c r="C1061" s="23"/>
      <c r="D1061" s="23"/>
      <c r="E1061" s="168"/>
      <c r="F1061" s="23"/>
      <c r="G1061" s="125"/>
      <c r="H1061" s="37"/>
      <c r="I1061" s="116"/>
    </row>
    <row r="1062" spans="1:9" x14ac:dyDescent="0.25">
      <c r="A1062" s="20"/>
      <c r="B1062" s="48"/>
      <c r="C1062" s="23"/>
      <c r="D1062" s="23"/>
      <c r="E1062" s="168"/>
      <c r="F1062" s="23"/>
      <c r="G1062" s="125"/>
      <c r="H1062" s="37"/>
      <c r="I1062" s="116"/>
    </row>
    <row r="1063" spans="1:9" x14ac:dyDescent="0.25">
      <c r="A1063" s="20"/>
      <c r="B1063" s="48"/>
      <c r="C1063" s="23"/>
      <c r="D1063" s="23"/>
      <c r="E1063" s="168"/>
      <c r="F1063" s="23"/>
      <c r="G1063" s="125"/>
      <c r="H1063" s="37"/>
      <c r="I1063" s="116"/>
    </row>
    <row r="1064" spans="1:9" x14ac:dyDescent="0.25">
      <c r="A1064" s="20"/>
      <c r="B1064" s="48"/>
      <c r="C1064" s="23"/>
      <c r="D1064" s="23"/>
      <c r="E1064" s="168"/>
      <c r="F1064" s="23"/>
      <c r="G1064" s="125"/>
      <c r="H1064" s="37"/>
      <c r="I1064" s="116"/>
    </row>
    <row r="1065" spans="1:9" x14ac:dyDescent="0.25">
      <c r="A1065" s="20"/>
      <c r="B1065" s="48"/>
      <c r="C1065" s="23"/>
      <c r="D1065" s="23"/>
      <c r="E1065" s="168"/>
      <c r="F1065" s="23"/>
      <c r="G1065" s="125"/>
      <c r="H1065" s="37"/>
      <c r="I1065" s="116"/>
    </row>
    <row r="1066" spans="1:9" x14ac:dyDescent="0.25">
      <c r="A1066" s="20"/>
      <c r="B1066" s="48"/>
      <c r="C1066" s="23"/>
      <c r="D1066" s="23"/>
      <c r="E1066" s="168"/>
      <c r="F1066" s="23"/>
      <c r="G1066" s="125"/>
      <c r="H1066" s="37"/>
      <c r="I1066" s="116"/>
    </row>
    <row r="1067" spans="1:9" ht="15.75" customHeight="1" x14ac:dyDescent="0.25">
      <c r="A1067" s="14" t="s">
        <v>239</v>
      </c>
      <c r="B1067" s="439" t="s">
        <v>84</v>
      </c>
      <c r="C1067" s="439"/>
      <c r="D1067" s="439"/>
      <c r="E1067" s="439"/>
      <c r="F1067" s="439"/>
      <c r="G1067" s="439"/>
      <c r="H1067" s="110" t="s">
        <v>52</v>
      </c>
      <c r="I1067" s="70">
        <f>F1083</f>
        <v>95.956000000000003</v>
      </c>
    </row>
    <row r="1068" spans="1:9" ht="15.75" customHeight="1" x14ac:dyDescent="0.25">
      <c r="A1068" s="14"/>
      <c r="B1068" s="22"/>
      <c r="C1068" s="143"/>
      <c r="D1068" s="143"/>
      <c r="E1068" s="143"/>
      <c r="F1068" s="143"/>
      <c r="G1068" s="143"/>
      <c r="H1068" s="14"/>
      <c r="I1068" s="70"/>
    </row>
    <row r="1069" spans="1:9" ht="15.75" customHeight="1" x14ac:dyDescent="0.25">
      <c r="A1069" s="14"/>
      <c r="B1069" s="448" t="s">
        <v>240</v>
      </c>
      <c r="C1069" s="448"/>
      <c r="D1069" s="448"/>
      <c r="E1069" s="448"/>
      <c r="F1069" s="448"/>
      <c r="G1069" s="448"/>
      <c r="H1069" s="14"/>
      <c r="I1069" s="70"/>
    </row>
    <row r="1070" spans="1:9" ht="15.75" customHeight="1" x14ac:dyDescent="0.25">
      <c r="A1070" s="14"/>
      <c r="B1070" s="22"/>
      <c r="C1070" s="143"/>
      <c r="D1070" s="143"/>
      <c r="E1070" s="143"/>
      <c r="F1070" s="143"/>
      <c r="G1070" s="143"/>
      <c r="H1070" s="14"/>
      <c r="I1070" s="70"/>
    </row>
    <row r="1071" spans="1:9" ht="15.75" customHeight="1" x14ac:dyDescent="0.25">
      <c r="A1071" s="14"/>
      <c r="B1071" s="22" t="s">
        <v>241</v>
      </c>
      <c r="C1071" s="143"/>
      <c r="D1071" s="143"/>
      <c r="E1071" s="143"/>
      <c r="F1071" s="143"/>
      <c r="G1071" s="143"/>
      <c r="H1071" s="14"/>
      <c r="I1071" s="70"/>
    </row>
    <row r="1072" spans="1:9" ht="15.75" customHeight="1" x14ac:dyDescent="0.25">
      <c r="A1072" s="14"/>
      <c r="B1072" s="22"/>
      <c r="C1072" s="143"/>
      <c r="D1072" s="143"/>
      <c r="E1072" s="143"/>
      <c r="F1072" s="143"/>
      <c r="G1072" s="143"/>
      <c r="H1072" s="14"/>
      <c r="I1072" s="70"/>
    </row>
    <row r="1073" spans="1:9" ht="15.75" customHeight="1" x14ac:dyDescent="0.25">
      <c r="A1073" s="14"/>
      <c r="B1073" s="471" t="s">
        <v>215</v>
      </c>
      <c r="C1073" s="471"/>
      <c r="D1073" s="471"/>
      <c r="E1073" s="471"/>
      <c r="F1073" s="471"/>
      <c r="G1073" s="471"/>
      <c r="H1073" s="37"/>
      <c r="I1073" s="116"/>
    </row>
    <row r="1074" spans="1:9" ht="15.75" customHeight="1" x14ac:dyDescent="0.25">
      <c r="A1074" s="14"/>
      <c r="B1074" s="471"/>
      <c r="C1074" s="471"/>
      <c r="D1074" s="471"/>
      <c r="E1074" s="471"/>
      <c r="F1074" s="471"/>
      <c r="G1074" s="471"/>
      <c r="H1074" s="37"/>
      <c r="I1074" s="116"/>
    </row>
    <row r="1075" spans="1:9" ht="15.75" customHeight="1" x14ac:dyDescent="0.25">
      <c r="A1075" s="20"/>
      <c r="B1075" s="124"/>
      <c r="C1075" s="143"/>
      <c r="D1075" s="143"/>
      <c r="E1075" s="143"/>
      <c r="F1075" s="143"/>
      <c r="G1075" s="143"/>
      <c r="H1075" s="37"/>
      <c r="I1075" s="116"/>
    </row>
    <row r="1076" spans="1:9" x14ac:dyDescent="0.25">
      <c r="A1076" s="20"/>
      <c r="B1076" s="224"/>
      <c r="C1076" s="193"/>
      <c r="D1076" s="193"/>
      <c r="E1076" s="193"/>
      <c r="F1076" s="193"/>
      <c r="G1076" s="143"/>
      <c r="H1076" s="37"/>
      <c r="I1076" s="116"/>
    </row>
    <row r="1077" spans="1:9" x14ac:dyDescent="0.25">
      <c r="A1077" s="20"/>
      <c r="B1077" s="467"/>
      <c r="C1077" s="467"/>
      <c r="D1077" s="467"/>
      <c r="E1077" s="193"/>
      <c r="F1077" s="143"/>
      <c r="G1077" s="143"/>
      <c r="H1077" s="37"/>
      <c r="I1077" s="116"/>
    </row>
    <row r="1078" spans="1:9" x14ac:dyDescent="0.25">
      <c r="A1078" s="20"/>
      <c r="B1078" s="27" t="s">
        <v>242</v>
      </c>
      <c r="C1078" s="84" t="s">
        <v>89</v>
      </c>
      <c r="D1078" s="84" t="s">
        <v>90</v>
      </c>
      <c r="E1078" s="143"/>
      <c r="F1078" s="143"/>
      <c r="G1078" s="143"/>
      <c r="H1078" s="37"/>
      <c r="I1078" s="116"/>
    </row>
    <row r="1079" spans="1:9" x14ac:dyDescent="0.25">
      <c r="A1079" s="20"/>
      <c r="B1079" s="213">
        <v>6.44</v>
      </c>
      <c r="C1079" s="84" t="s">
        <v>89</v>
      </c>
      <c r="D1079" s="133">
        <v>14.9</v>
      </c>
      <c r="E1079" s="84" t="s">
        <v>42</v>
      </c>
      <c r="F1079" s="133">
        <f>B1079*D1079</f>
        <v>95.956000000000003</v>
      </c>
      <c r="G1079" s="143" t="s">
        <v>85</v>
      </c>
      <c r="H1079" s="37"/>
      <c r="I1079" s="116"/>
    </row>
    <row r="1080" spans="1:9" x14ac:dyDescent="0.25">
      <c r="A1080" s="20"/>
      <c r="B1080" s="213"/>
      <c r="C1080" s="84"/>
      <c r="D1080" s="133"/>
      <c r="E1080" s="84"/>
      <c r="F1080" s="133"/>
      <c r="G1080" s="143"/>
      <c r="H1080" s="37"/>
      <c r="I1080" s="116"/>
    </row>
    <row r="1081" spans="1:9" x14ac:dyDescent="0.25">
      <c r="A1081" s="20"/>
      <c r="B1081" s="213"/>
      <c r="C1081" s="84"/>
      <c r="D1081" s="133"/>
      <c r="E1081" s="84"/>
      <c r="F1081" s="133"/>
      <c r="G1081" s="143"/>
      <c r="H1081" s="37"/>
      <c r="I1081" s="116"/>
    </row>
    <row r="1082" spans="1:9" x14ac:dyDescent="0.25">
      <c r="A1082" s="20"/>
      <c r="B1082" s="213"/>
      <c r="C1082" s="84"/>
      <c r="D1082" s="133"/>
      <c r="E1082" s="84"/>
      <c r="F1082" s="133"/>
      <c r="G1082" s="143"/>
      <c r="H1082" s="37"/>
      <c r="I1082" s="116"/>
    </row>
    <row r="1083" spans="1:9" x14ac:dyDescent="0.25">
      <c r="A1083" s="20"/>
      <c r="B1083" s="457" t="s">
        <v>91</v>
      </c>
      <c r="C1083" s="457"/>
      <c r="D1083" s="457"/>
      <c r="E1083" s="457"/>
      <c r="F1083" s="127">
        <f>F1079</f>
        <v>95.956000000000003</v>
      </c>
      <c r="G1083" s="110" t="s">
        <v>52</v>
      </c>
      <c r="H1083" s="37"/>
      <c r="I1083" s="116"/>
    </row>
    <row r="1084" spans="1:9" x14ac:dyDescent="0.25">
      <c r="A1084" s="20"/>
      <c r="B1084" s="225"/>
      <c r="C1084" s="226"/>
      <c r="D1084" s="226"/>
      <c r="E1084" s="6"/>
      <c r="F1084" s="227"/>
      <c r="G1084" s="228"/>
      <c r="H1084" s="37"/>
      <c r="I1084" s="116"/>
    </row>
    <row r="1085" spans="1:9" hidden="1" x14ac:dyDescent="0.25">
      <c r="A1085" s="58" t="s">
        <v>243</v>
      </c>
      <c r="B1085" s="468" t="s">
        <v>244</v>
      </c>
      <c r="C1085" s="468"/>
      <c r="D1085" s="468"/>
      <c r="E1085" s="468"/>
      <c r="F1085" s="468"/>
      <c r="G1085" s="468"/>
      <c r="H1085" s="58" t="s">
        <v>46</v>
      </c>
      <c r="I1085" s="70">
        <f>F1105</f>
        <v>13.31</v>
      </c>
    </row>
    <row r="1086" spans="1:9" hidden="1" x14ac:dyDescent="0.25">
      <c r="A1086" s="58"/>
      <c r="B1086" s="229"/>
      <c r="C1086" s="230"/>
      <c r="D1086" s="230"/>
      <c r="E1086" s="230"/>
      <c r="F1086" s="231"/>
      <c r="G1086" s="231"/>
      <c r="H1086" s="58"/>
      <c r="I1086" s="96"/>
    </row>
    <row r="1087" spans="1:9" ht="15.75" hidden="1" customHeight="1" x14ac:dyDescent="0.25">
      <c r="A1087" s="20"/>
      <c r="B1087" s="450" t="s">
        <v>137</v>
      </c>
      <c r="C1087" s="450"/>
      <c r="D1087" s="450"/>
      <c r="E1087" s="450"/>
      <c r="F1087" s="450"/>
      <c r="G1087" s="450"/>
      <c r="H1087" s="37"/>
      <c r="I1087" s="116"/>
    </row>
    <row r="1088" spans="1:9" hidden="1" x14ac:dyDescent="0.25">
      <c r="A1088" s="20"/>
      <c r="B1088" s="229"/>
      <c r="C1088" s="230"/>
      <c r="D1088" s="230"/>
      <c r="E1088" s="230"/>
      <c r="F1088" s="230"/>
      <c r="G1088" s="232"/>
      <c r="H1088" s="37"/>
      <c r="I1088" s="116"/>
    </row>
    <row r="1089" spans="1:9" hidden="1" x14ac:dyDescent="0.25">
      <c r="A1089" s="20"/>
      <c r="B1089" s="470" t="s">
        <v>245</v>
      </c>
      <c r="C1089" s="470"/>
      <c r="D1089" s="470"/>
      <c r="E1089" s="470"/>
      <c r="F1089" s="470"/>
      <c r="G1089" s="470"/>
      <c r="H1089" s="37"/>
      <c r="I1089" s="116"/>
    </row>
    <row r="1090" spans="1:9" hidden="1" x14ac:dyDescent="0.25">
      <c r="A1090" s="20"/>
      <c r="B1090" s="25" t="s">
        <v>23</v>
      </c>
      <c r="C1090" s="25" t="s">
        <v>246</v>
      </c>
      <c r="D1090" s="25" t="s">
        <v>247</v>
      </c>
      <c r="E1090" s="25" t="s">
        <v>248</v>
      </c>
      <c r="F1090" s="37" t="s">
        <v>249</v>
      </c>
      <c r="G1090" s="44" t="s">
        <v>48</v>
      </c>
      <c r="H1090" s="37"/>
      <c r="I1090" s="116"/>
    </row>
    <row r="1091" spans="1:9" hidden="1" x14ac:dyDescent="0.25">
      <c r="A1091" s="20"/>
      <c r="B1091" s="36" t="s">
        <v>151</v>
      </c>
      <c r="C1091" s="37" t="s">
        <v>152</v>
      </c>
      <c r="D1091" s="37" t="s">
        <v>234</v>
      </c>
      <c r="E1091" s="26">
        <v>95.95</v>
      </c>
      <c r="F1091" s="37">
        <v>7.0000000000000007E-2</v>
      </c>
      <c r="G1091" s="34">
        <f>(F1091*E1091)</f>
        <v>6.7165000000000008</v>
      </c>
      <c r="H1091" s="37"/>
      <c r="I1091" s="116"/>
    </row>
    <row r="1092" spans="1:9" hidden="1" x14ac:dyDescent="0.25">
      <c r="A1092" s="20"/>
      <c r="B1092" s="36" t="s">
        <v>151</v>
      </c>
      <c r="C1092" s="37" t="s">
        <v>235</v>
      </c>
      <c r="D1092" s="37" t="s">
        <v>236</v>
      </c>
      <c r="E1092" s="25">
        <v>104.81</v>
      </c>
      <c r="F1092" s="37">
        <v>7.0000000000000007E-2</v>
      </c>
      <c r="G1092" s="34">
        <f>(F1092*E1092)</f>
        <v>7.3367000000000004</v>
      </c>
      <c r="H1092" s="37"/>
      <c r="I1092" s="116"/>
    </row>
    <row r="1093" spans="1:9" hidden="1" x14ac:dyDescent="0.25">
      <c r="A1093" s="20"/>
      <c r="B1093" s="36" t="s">
        <v>151</v>
      </c>
      <c r="C1093" s="37" t="s">
        <v>236</v>
      </c>
      <c r="D1093" s="37" t="s">
        <v>237</v>
      </c>
      <c r="E1093" s="25">
        <v>42.14</v>
      </c>
      <c r="F1093" s="37">
        <v>7.0000000000000007E-2</v>
      </c>
      <c r="G1093" s="34">
        <f>(F1093*E1093)</f>
        <v>2.9498000000000002</v>
      </c>
      <c r="H1093" s="37"/>
      <c r="I1093" s="116"/>
    </row>
    <row r="1094" spans="1:9" hidden="1" x14ac:dyDescent="0.25">
      <c r="A1094" s="20"/>
      <c r="B1094" s="470" t="s">
        <v>69</v>
      </c>
      <c r="C1094" s="470"/>
      <c r="D1094" s="470"/>
      <c r="E1094" s="470"/>
      <c r="F1094" s="470"/>
      <c r="G1094" s="89">
        <f>SUM(G1091:G1093)</f>
        <v>17.003</v>
      </c>
      <c r="H1094" s="37"/>
      <c r="I1094" s="116"/>
    </row>
    <row r="1095" spans="1:9" hidden="1" x14ac:dyDescent="0.25">
      <c r="A1095" s="20"/>
      <c r="B1095" s="233"/>
      <c r="C1095" s="143"/>
      <c r="D1095" s="143"/>
      <c r="E1095" s="143"/>
      <c r="F1095" s="143"/>
      <c r="G1095" s="143"/>
      <c r="H1095" s="37"/>
      <c r="I1095" s="116"/>
    </row>
    <row r="1096" spans="1:9" ht="15" hidden="1" customHeight="1" x14ac:dyDescent="0.25">
      <c r="A1096" s="20"/>
      <c r="B1096" s="472" t="s">
        <v>250</v>
      </c>
      <c r="C1096" s="472"/>
      <c r="D1096" s="472"/>
      <c r="E1096" s="19">
        <f>G1094</f>
        <v>17.003</v>
      </c>
      <c r="F1096" s="40" t="s">
        <v>46</v>
      </c>
      <c r="H1096" s="37"/>
      <c r="I1096" s="116"/>
    </row>
    <row r="1097" spans="1:9" ht="15" hidden="1" customHeight="1" x14ac:dyDescent="0.25">
      <c r="A1097" s="20"/>
      <c r="B1097" s="59"/>
      <c r="C1097" s="52"/>
      <c r="D1097" s="52"/>
      <c r="E1097" s="6"/>
      <c r="F1097" s="52"/>
      <c r="G1097" s="6"/>
      <c r="H1097" s="37"/>
      <c r="I1097" s="116"/>
    </row>
    <row r="1098" spans="1:9" ht="15" hidden="1" customHeight="1" x14ac:dyDescent="0.25">
      <c r="A1098" s="20"/>
      <c r="B1098" s="59"/>
      <c r="C1098" s="52"/>
      <c r="D1098" s="52"/>
      <c r="E1098" s="6"/>
      <c r="F1098" s="52"/>
      <c r="G1098" s="6"/>
      <c r="H1098" s="37"/>
      <c r="I1098" s="116"/>
    </row>
    <row r="1099" spans="1:9" ht="15" hidden="1" customHeight="1" x14ac:dyDescent="0.25">
      <c r="A1099" s="20"/>
      <c r="B1099" s="59" t="s">
        <v>251</v>
      </c>
      <c r="C1099" s="52" t="s">
        <v>42</v>
      </c>
      <c r="D1099" s="52">
        <v>13.31</v>
      </c>
      <c r="E1099" s="6" t="s">
        <v>46</v>
      </c>
      <c r="F1099" s="52"/>
      <c r="G1099" s="6"/>
      <c r="H1099" s="37"/>
      <c r="I1099" s="116"/>
    </row>
    <row r="1100" spans="1:9" ht="15" hidden="1" customHeight="1" x14ac:dyDescent="0.25">
      <c r="A1100" s="20"/>
      <c r="B1100" s="59" t="s">
        <v>252</v>
      </c>
      <c r="C1100" s="52" t="s">
        <v>42</v>
      </c>
      <c r="D1100" s="52">
        <v>3.69</v>
      </c>
      <c r="E1100" s="6" t="s">
        <v>46</v>
      </c>
      <c r="F1100" s="52"/>
      <c r="G1100" s="6"/>
      <c r="H1100" s="37"/>
      <c r="I1100" s="116"/>
    </row>
    <row r="1101" spans="1:9" ht="15" hidden="1" customHeight="1" x14ac:dyDescent="0.25">
      <c r="A1101" s="20"/>
      <c r="B1101" s="59"/>
      <c r="C1101" s="52"/>
      <c r="D1101" s="52"/>
      <c r="E1101" s="6"/>
      <c r="F1101" s="52"/>
      <c r="G1101" s="6"/>
      <c r="H1101" s="37"/>
      <c r="I1101" s="116"/>
    </row>
    <row r="1102" spans="1:9" ht="15" hidden="1" customHeight="1" x14ac:dyDescent="0.25">
      <c r="A1102" s="20"/>
      <c r="B1102" s="59"/>
      <c r="C1102" s="52"/>
      <c r="D1102" s="52"/>
      <c r="E1102" s="6"/>
      <c r="F1102" s="52"/>
      <c r="G1102" s="6"/>
      <c r="H1102" s="37"/>
      <c r="I1102" s="116"/>
    </row>
    <row r="1103" spans="1:9" ht="15.75" hidden="1" customHeight="1" x14ac:dyDescent="0.25">
      <c r="A1103" s="20"/>
      <c r="B1103" s="181"/>
      <c r="C1103" s="175"/>
      <c r="D1103" s="175"/>
      <c r="E1103" s="175"/>
      <c r="F1103" s="175"/>
      <c r="G1103" s="234"/>
      <c r="H1103" s="37"/>
      <c r="I1103" s="116"/>
    </row>
    <row r="1104" spans="1:9" hidden="1" x14ac:dyDescent="0.25">
      <c r="A1104" s="20"/>
      <c r="B1104" s="121"/>
      <c r="C1104" s="166"/>
      <c r="D1104" s="166"/>
      <c r="E1104" s="166"/>
      <c r="F1104" s="166"/>
      <c r="G1104" s="166"/>
      <c r="H1104" s="37"/>
      <c r="I1104" s="116"/>
    </row>
    <row r="1105" spans="1:9" hidden="1" x14ac:dyDescent="0.25">
      <c r="A1105" s="20"/>
      <c r="B1105" s="457" t="s">
        <v>253</v>
      </c>
      <c r="C1105" s="457"/>
      <c r="D1105" s="457"/>
      <c r="E1105" s="457"/>
      <c r="F1105" s="127">
        <f>D1099</f>
        <v>13.31</v>
      </c>
      <c r="G1105" s="23" t="s">
        <v>46</v>
      </c>
      <c r="H1105" s="23"/>
      <c r="I1105" s="116"/>
    </row>
    <row r="1106" spans="1:9" hidden="1" x14ac:dyDescent="0.25">
      <c r="A1106" s="20"/>
      <c r="B1106" s="124"/>
      <c r="C1106" s="125"/>
      <c r="D1106" s="125"/>
      <c r="E1106" s="125"/>
      <c r="F1106" s="127"/>
      <c r="G1106" s="23"/>
      <c r="H1106" s="23"/>
      <c r="I1106" s="116"/>
    </row>
    <row r="1107" spans="1:9" hidden="1" x14ac:dyDescent="0.25">
      <c r="A1107" s="20"/>
      <c r="B1107" s="233"/>
      <c r="C1107" s="143"/>
      <c r="D1107" s="143"/>
      <c r="E1107" s="143"/>
      <c r="F1107" s="143"/>
      <c r="G1107" s="143"/>
      <c r="H1107" s="37"/>
      <c r="I1107" s="116"/>
    </row>
    <row r="1108" spans="1:9" hidden="1" x14ac:dyDescent="0.25">
      <c r="A1108" s="20"/>
      <c r="B1108" s="233"/>
      <c r="C1108" s="143"/>
      <c r="D1108" s="143"/>
      <c r="E1108" s="143"/>
      <c r="F1108" s="143"/>
      <c r="G1108" s="143"/>
      <c r="H1108" s="37"/>
      <c r="I1108" s="116"/>
    </row>
    <row r="1109" spans="1:9" hidden="1" x14ac:dyDescent="0.25">
      <c r="A1109" s="20"/>
      <c r="B1109" s="22"/>
      <c r="C1109" s="143"/>
      <c r="D1109" s="143"/>
      <c r="E1109" s="143"/>
      <c r="F1109" s="143"/>
      <c r="G1109" s="143"/>
      <c r="H1109" s="37"/>
      <c r="I1109" s="116"/>
    </row>
    <row r="1110" spans="1:9" hidden="1" x14ac:dyDescent="0.25">
      <c r="A1110" s="20"/>
      <c r="B1110" s="233"/>
      <c r="C1110" s="143"/>
      <c r="D1110" s="143"/>
      <c r="E1110" s="143"/>
      <c r="F1110" s="143"/>
      <c r="G1110" s="143"/>
      <c r="H1110" s="37"/>
      <c r="I1110" s="116"/>
    </row>
    <row r="1111" spans="1:9" hidden="1" x14ac:dyDescent="0.25">
      <c r="A1111" s="20"/>
      <c r="B1111" s="233"/>
      <c r="C1111" s="143"/>
      <c r="D1111" s="143"/>
      <c r="E1111" s="143"/>
      <c r="F1111" s="143"/>
      <c r="G1111" s="143"/>
      <c r="H1111" s="37"/>
      <c r="I1111" s="116"/>
    </row>
    <row r="1112" spans="1:9" hidden="1" x14ac:dyDescent="0.25">
      <c r="A1112" s="20"/>
      <c r="B1112" s="233"/>
      <c r="C1112" s="143"/>
      <c r="D1112" s="143"/>
      <c r="E1112" s="143"/>
      <c r="F1112" s="143"/>
      <c r="G1112" s="143"/>
      <c r="H1112" s="37"/>
      <c r="I1112" s="116"/>
    </row>
    <row r="1113" spans="1:9" hidden="1" x14ac:dyDescent="0.25">
      <c r="A1113" s="20"/>
      <c r="B1113" s="469"/>
      <c r="C1113" s="469"/>
      <c r="D1113" s="469"/>
      <c r="E1113" s="469"/>
      <c r="F1113" s="56"/>
      <c r="G1113" s="71"/>
      <c r="H1113" s="37"/>
      <c r="I1113" s="116"/>
    </row>
    <row r="1114" spans="1:9" hidden="1" x14ac:dyDescent="0.25">
      <c r="A1114" s="20"/>
      <c r="B1114" s="471"/>
      <c r="C1114" s="471"/>
      <c r="D1114" s="471"/>
      <c r="E1114" s="471"/>
      <c r="F1114" s="471"/>
      <c r="G1114" s="471"/>
      <c r="H1114" s="37"/>
      <c r="I1114" s="116"/>
    </row>
    <row r="1115" spans="1:9" hidden="1" x14ac:dyDescent="0.25">
      <c r="A1115" s="20"/>
      <c r="B1115" s="22"/>
      <c r="C1115" s="143"/>
      <c r="D1115" s="143"/>
      <c r="E1115" s="143"/>
      <c r="F1115" s="143"/>
      <c r="G1115" s="143"/>
      <c r="H1115" s="37"/>
      <c r="I1115" s="116"/>
    </row>
    <row r="1116" spans="1:9" hidden="1" x14ac:dyDescent="0.25">
      <c r="A1116" s="20"/>
      <c r="B1116" s="22"/>
      <c r="C1116" s="143"/>
      <c r="D1116" s="143"/>
      <c r="E1116" s="143"/>
      <c r="F1116" s="143"/>
      <c r="G1116" s="143"/>
      <c r="H1116" s="37"/>
      <c r="I1116" s="116"/>
    </row>
    <row r="1117" spans="1:9" hidden="1" x14ac:dyDescent="0.25">
      <c r="A1117" s="20"/>
      <c r="B1117" s="22"/>
      <c r="C1117" s="143"/>
      <c r="D1117" s="143"/>
      <c r="E1117" s="143"/>
      <c r="F1117" s="143"/>
      <c r="G1117" s="143"/>
      <c r="H1117" s="37"/>
      <c r="I1117" s="116"/>
    </row>
    <row r="1118" spans="1:9" hidden="1" x14ac:dyDescent="0.25">
      <c r="A1118" s="20"/>
      <c r="B1118" s="233"/>
      <c r="C1118" s="143"/>
      <c r="D1118" s="143"/>
      <c r="E1118" s="143"/>
      <c r="F1118" s="143"/>
      <c r="G1118" s="143"/>
      <c r="H1118" s="37"/>
      <c r="I1118" s="116"/>
    </row>
    <row r="1119" spans="1:9" hidden="1" x14ac:dyDescent="0.25">
      <c r="A1119" s="20"/>
      <c r="B1119" s="233"/>
      <c r="C1119" s="143"/>
      <c r="D1119" s="143"/>
      <c r="E1119" s="143"/>
      <c r="F1119" s="143"/>
      <c r="G1119" s="143"/>
      <c r="H1119" s="37"/>
      <c r="I1119" s="116"/>
    </row>
    <row r="1120" spans="1:9" hidden="1" x14ac:dyDescent="0.25">
      <c r="A1120" s="20"/>
      <c r="B1120" s="465"/>
      <c r="C1120" s="465"/>
      <c r="D1120" s="465"/>
      <c r="E1120" s="465"/>
      <c r="F1120" s="56"/>
      <c r="G1120" s="71"/>
      <c r="H1120" s="37"/>
      <c r="I1120" s="116"/>
    </row>
    <row r="1121" spans="1:9" hidden="1" x14ac:dyDescent="0.25">
      <c r="A1121" s="20"/>
      <c r="B1121" s="471"/>
      <c r="C1121" s="471"/>
      <c r="D1121" s="471"/>
      <c r="E1121" s="471"/>
      <c r="F1121" s="471"/>
      <c r="G1121" s="471"/>
      <c r="H1121" s="37"/>
      <c r="I1121" s="116"/>
    </row>
    <row r="1122" spans="1:9" hidden="1" x14ac:dyDescent="0.25">
      <c r="A1122" s="20"/>
      <c r="B1122" s="22"/>
      <c r="C1122" s="143"/>
      <c r="D1122" s="143"/>
      <c r="E1122" s="143"/>
      <c r="F1122" s="143"/>
      <c r="G1122" s="143"/>
      <c r="H1122" s="37"/>
      <c r="I1122" s="116"/>
    </row>
    <row r="1123" spans="1:9" hidden="1" x14ac:dyDescent="0.25">
      <c r="A1123" s="20"/>
      <c r="B1123" s="22"/>
      <c r="C1123" s="143"/>
      <c r="D1123" s="143"/>
      <c r="E1123" s="143"/>
      <c r="F1123" s="143"/>
      <c r="G1123" s="143"/>
      <c r="H1123" s="37"/>
      <c r="I1123" s="116"/>
    </row>
    <row r="1124" spans="1:9" hidden="1" x14ac:dyDescent="0.25">
      <c r="A1124" s="20"/>
      <c r="B1124" s="22"/>
      <c r="C1124" s="143"/>
      <c r="D1124" s="143"/>
      <c r="E1124" s="143"/>
      <c r="F1124" s="143"/>
      <c r="G1124" s="143"/>
      <c r="H1124" s="37"/>
      <c r="I1124" s="116"/>
    </row>
    <row r="1125" spans="1:9" hidden="1" x14ac:dyDescent="0.25">
      <c r="A1125" s="20"/>
      <c r="B1125" s="22"/>
      <c r="C1125" s="143"/>
      <c r="D1125" s="143"/>
      <c r="E1125" s="143"/>
      <c r="F1125" s="143"/>
      <c r="G1125" s="143"/>
      <c r="H1125" s="37"/>
      <c r="I1125" s="116"/>
    </row>
    <row r="1126" spans="1:9" hidden="1" x14ac:dyDescent="0.25">
      <c r="A1126" s="20"/>
      <c r="B1126" s="22"/>
      <c r="C1126" s="143"/>
      <c r="D1126" s="143"/>
      <c r="E1126" s="143"/>
      <c r="F1126" s="143"/>
      <c r="G1126" s="143"/>
      <c r="H1126" s="37"/>
      <c r="I1126" s="116"/>
    </row>
    <row r="1127" spans="1:9" x14ac:dyDescent="0.25">
      <c r="A1127" s="20"/>
      <c r="B1127" s="233"/>
      <c r="C1127" s="143"/>
      <c r="D1127" s="143"/>
      <c r="E1127" s="143"/>
      <c r="F1127" s="143"/>
      <c r="G1127" s="143"/>
      <c r="H1127" s="37"/>
      <c r="I1127" s="116"/>
    </row>
    <row r="1128" spans="1:9" ht="15.75" customHeight="1" x14ac:dyDescent="0.25">
      <c r="A1128" s="14" t="s">
        <v>254</v>
      </c>
      <c r="B1128" s="447" t="s">
        <v>255</v>
      </c>
      <c r="C1128" s="447"/>
      <c r="D1128" s="447"/>
      <c r="E1128" s="447"/>
      <c r="F1128" s="447"/>
      <c r="G1128" s="447"/>
      <c r="H1128" s="39" t="s">
        <v>21</v>
      </c>
      <c r="I1128" s="70">
        <f>D1145</f>
        <v>0.35</v>
      </c>
    </row>
    <row r="1129" spans="1:9" x14ac:dyDescent="0.25">
      <c r="A1129" s="14"/>
      <c r="B1129" s="55"/>
      <c r="C1129" s="56"/>
      <c r="D1129" s="56"/>
      <c r="E1129" s="56"/>
      <c r="F1129" s="56"/>
      <c r="G1129" s="71"/>
      <c r="H1129" s="39"/>
      <c r="I1129" s="70"/>
    </row>
    <row r="1130" spans="1:9" ht="15.75" customHeight="1" x14ac:dyDescent="0.25">
      <c r="A1130" s="20"/>
      <c r="B1130" s="448" t="s">
        <v>137</v>
      </c>
      <c r="C1130" s="448"/>
      <c r="D1130" s="448"/>
      <c r="E1130" s="448"/>
      <c r="F1130" s="175"/>
      <c r="G1130" s="144"/>
      <c r="H1130" s="37"/>
      <c r="I1130" s="116"/>
    </row>
    <row r="1131" spans="1:9" x14ac:dyDescent="0.25">
      <c r="A1131" s="20"/>
      <c r="B1131" s="450"/>
      <c r="C1131" s="450"/>
      <c r="D1131" s="450"/>
      <c r="E1131" s="450"/>
      <c r="F1131" s="450"/>
      <c r="G1131" s="450"/>
      <c r="H1131" s="37"/>
      <c r="I1131" s="116"/>
    </row>
    <row r="1132" spans="1:9" x14ac:dyDescent="0.25">
      <c r="A1132" s="20"/>
      <c r="B1132" s="470" t="s">
        <v>245</v>
      </c>
      <c r="C1132" s="470"/>
      <c r="D1132" s="470"/>
      <c r="E1132" s="470"/>
      <c r="F1132" s="470"/>
      <c r="G1132" s="470"/>
      <c r="H1132" s="37"/>
      <c r="I1132" s="116"/>
    </row>
    <row r="1133" spans="1:9" x14ac:dyDescent="0.25">
      <c r="A1133" s="20"/>
      <c r="B1133" s="25" t="s">
        <v>23</v>
      </c>
      <c r="C1133" s="25" t="s">
        <v>248</v>
      </c>
      <c r="D1133" s="37" t="s">
        <v>249</v>
      </c>
      <c r="E1133" s="44" t="s">
        <v>48</v>
      </c>
      <c r="F1133" s="37"/>
      <c r="G1133" s="44"/>
      <c r="H1133" s="37"/>
      <c r="I1133" s="116"/>
    </row>
    <row r="1134" spans="1:9" x14ac:dyDescent="0.25">
      <c r="A1134" s="20"/>
      <c r="B1134" s="83" t="s">
        <v>560</v>
      </c>
      <c r="C1134" s="19">
        <v>4.93</v>
      </c>
      <c r="D1134" s="26">
        <v>7.0000000000000007E-2</v>
      </c>
      <c r="E1134" s="26">
        <f>C1134*D1134</f>
        <v>0.34510000000000002</v>
      </c>
      <c r="F1134" s="26"/>
      <c r="G1134" s="26"/>
      <c r="H1134" s="37"/>
      <c r="I1134" s="116"/>
    </row>
    <row r="1135" spans="1:9" ht="15.75" customHeight="1" x14ac:dyDescent="0.25">
      <c r="A1135" s="20"/>
      <c r="B1135" s="470" t="s">
        <v>69</v>
      </c>
      <c r="C1135" s="489"/>
      <c r="D1135" s="489"/>
      <c r="E1135" s="89">
        <f>SUM(E1134:E1134)</f>
        <v>0.34510000000000002</v>
      </c>
      <c r="F1135" s="431"/>
      <c r="G1135" s="89"/>
      <c r="H1135" s="37"/>
      <c r="I1135" s="116"/>
    </row>
    <row r="1136" spans="1:9" x14ac:dyDescent="0.25">
      <c r="A1136" s="20"/>
      <c r="B1136" s="233"/>
      <c r="C1136" s="143"/>
      <c r="D1136" s="143"/>
      <c r="E1136" s="143"/>
      <c r="F1136" s="143"/>
      <c r="G1136" s="143"/>
      <c r="H1136" s="37"/>
      <c r="I1136" s="116"/>
    </row>
    <row r="1137" spans="1:9" x14ac:dyDescent="0.25">
      <c r="A1137" s="20"/>
      <c r="B1137" s="22"/>
      <c r="C1137" s="175"/>
      <c r="D1137" s="175"/>
      <c r="E1137" s="175"/>
      <c r="F1137" s="143"/>
      <c r="G1137" s="143"/>
      <c r="H1137" s="37"/>
      <c r="I1137" s="116"/>
    </row>
    <row r="1138" spans="1:9" x14ac:dyDescent="0.25">
      <c r="A1138" s="20"/>
      <c r="B1138" s="22" t="s">
        <v>257</v>
      </c>
      <c r="C1138" s="8"/>
      <c r="D1138" s="8"/>
      <c r="E1138" s="8"/>
      <c r="F1138" s="8"/>
      <c r="G1138" s="9"/>
      <c r="H1138" s="37"/>
      <c r="I1138" s="116"/>
    </row>
    <row r="1139" spans="1:9" x14ac:dyDescent="0.25">
      <c r="A1139" s="20"/>
      <c r="B1139" s="22" t="s">
        <v>258</v>
      </c>
      <c r="C1139" s="8"/>
      <c r="D1139" s="8"/>
      <c r="E1139" s="8"/>
      <c r="F1139" s="8"/>
      <c r="G1139" s="9"/>
      <c r="H1139" s="37"/>
      <c r="I1139" s="116"/>
    </row>
    <row r="1140" spans="1:9" ht="15.75" customHeight="1" x14ac:dyDescent="0.25">
      <c r="A1140" s="20"/>
      <c r="B1140" s="22" t="s">
        <v>410</v>
      </c>
      <c r="C1140" s="10"/>
      <c r="D1140" s="10"/>
      <c r="E1140" s="10"/>
      <c r="F1140" s="10"/>
      <c r="G1140" s="11"/>
      <c r="H1140" s="37"/>
      <c r="I1140" s="116"/>
    </row>
    <row r="1141" spans="1:9" x14ac:dyDescent="0.25">
      <c r="A1141" s="20"/>
      <c r="B1141" s="22" t="s">
        <v>510</v>
      </c>
      <c r="C1141" s="7"/>
      <c r="D1141" s="10"/>
      <c r="E1141" s="7"/>
      <c r="F1141" s="10"/>
      <c r="G1141" s="7"/>
      <c r="H1141" s="37"/>
      <c r="I1141" s="116"/>
    </row>
    <row r="1142" spans="1:9" x14ac:dyDescent="0.25">
      <c r="A1142" s="20"/>
      <c r="B1142" s="181"/>
      <c r="C1142" s="175"/>
      <c r="D1142" s="175"/>
      <c r="E1142" s="175"/>
      <c r="F1142" s="143"/>
      <c r="G1142" s="143"/>
      <c r="H1142" s="37"/>
      <c r="I1142" s="116"/>
    </row>
    <row r="1143" spans="1:9" x14ac:dyDescent="0.25">
      <c r="A1143" s="20"/>
      <c r="B1143" s="22"/>
      <c r="C1143" s="143"/>
      <c r="D1143" s="143"/>
      <c r="E1143" s="143"/>
      <c r="F1143" s="143"/>
      <c r="G1143" s="144"/>
      <c r="H1143" s="37"/>
      <c r="I1143" s="116"/>
    </row>
    <row r="1144" spans="1:9" x14ac:dyDescent="0.25">
      <c r="A1144" s="20"/>
      <c r="B1144" s="22"/>
      <c r="C1144" s="143"/>
      <c r="D1144" s="143"/>
      <c r="E1144" s="143"/>
      <c r="F1144" s="143"/>
      <c r="G1144" s="144"/>
      <c r="H1144" s="37"/>
      <c r="I1144" s="116"/>
    </row>
    <row r="1145" spans="1:9" x14ac:dyDescent="0.25">
      <c r="A1145" s="20"/>
      <c r="B1145" s="154" t="s">
        <v>256</v>
      </c>
      <c r="C1145" s="155"/>
      <c r="D1145" s="155">
        <v>0.35</v>
      </c>
      <c r="E1145" s="155" t="s">
        <v>46</v>
      </c>
      <c r="F1145" s="143"/>
      <c r="H1145" s="37"/>
      <c r="I1145" s="116"/>
    </row>
    <row r="1146" spans="1:9" x14ac:dyDescent="0.25">
      <c r="A1146" s="20"/>
      <c r="B1146" s="22"/>
      <c r="C1146" s="143"/>
      <c r="D1146" s="143"/>
      <c r="E1146" s="143"/>
      <c r="F1146" s="143"/>
      <c r="G1146" s="144"/>
      <c r="H1146" s="37"/>
      <c r="I1146" s="116"/>
    </row>
    <row r="1147" spans="1:9" x14ac:dyDescent="0.25">
      <c r="A1147" s="20"/>
      <c r="B1147" s="22"/>
      <c r="C1147" s="143"/>
      <c r="D1147" s="143"/>
      <c r="E1147" s="143"/>
      <c r="F1147" s="143"/>
      <c r="G1147" s="144"/>
      <c r="H1147" s="37"/>
      <c r="I1147" s="116"/>
    </row>
    <row r="1148" spans="1:9" x14ac:dyDescent="0.25">
      <c r="A1148" s="20"/>
      <c r="B1148" s="22"/>
      <c r="C1148" s="143"/>
      <c r="D1148" s="143"/>
      <c r="E1148" s="143"/>
      <c r="F1148" s="143"/>
      <c r="G1148" s="144"/>
      <c r="H1148" s="37"/>
      <c r="I1148" s="116"/>
    </row>
    <row r="1149" spans="1:9" x14ac:dyDescent="0.25">
      <c r="A1149" s="20"/>
      <c r="B1149" s="22"/>
      <c r="C1149" s="143"/>
      <c r="D1149" s="143"/>
      <c r="E1149" s="143"/>
      <c r="F1149" s="143"/>
      <c r="G1149" s="144"/>
      <c r="H1149" s="37"/>
      <c r="I1149" s="116"/>
    </row>
    <row r="1150" spans="1:9" x14ac:dyDescent="0.25">
      <c r="A1150" s="20"/>
      <c r="B1150" s="22"/>
      <c r="C1150" s="143"/>
      <c r="D1150" s="143"/>
      <c r="E1150" s="143"/>
      <c r="F1150" s="143"/>
      <c r="G1150" s="144"/>
      <c r="H1150" s="37"/>
      <c r="I1150" s="116"/>
    </row>
    <row r="1151" spans="1:9" x14ac:dyDescent="0.25">
      <c r="A1151" s="20"/>
      <c r="B1151" s="22"/>
      <c r="C1151" s="143"/>
      <c r="D1151" s="432" t="s">
        <v>559</v>
      </c>
      <c r="E1151" s="143"/>
      <c r="F1151" s="143"/>
      <c r="G1151" s="144"/>
      <c r="H1151" s="37"/>
      <c r="I1151" s="116"/>
    </row>
    <row r="1152" spans="1:9" ht="15.75" customHeight="1" x14ac:dyDescent="0.25">
      <c r="A1152" s="58"/>
      <c r="B1152" s="447"/>
      <c r="C1152" s="447"/>
      <c r="D1152" s="447"/>
      <c r="E1152" s="447"/>
      <c r="F1152" s="447"/>
      <c r="G1152" s="447"/>
      <c r="H1152" s="14"/>
      <c r="I1152" s="15"/>
    </row>
    <row r="1153" spans="1:9" x14ac:dyDescent="0.25">
      <c r="A1153" s="58"/>
      <c r="B1153" s="55"/>
      <c r="C1153" s="56"/>
      <c r="D1153" s="56"/>
      <c r="E1153" s="56"/>
      <c r="F1153" s="56"/>
      <c r="G1153" s="71"/>
      <c r="H1153" s="14"/>
      <c r="I1153" s="15"/>
    </row>
    <row r="1154" spans="1:9" ht="15.75" customHeight="1" x14ac:dyDescent="0.25">
      <c r="A1154" s="20"/>
      <c r="B1154" s="448"/>
      <c r="C1154" s="448"/>
      <c r="D1154" s="448"/>
      <c r="E1154" s="448"/>
      <c r="F1154" s="143"/>
      <c r="G1154" s="144"/>
      <c r="H1154" s="37"/>
      <c r="I1154" s="116"/>
    </row>
    <row r="1155" spans="1:9" x14ac:dyDescent="0.25">
      <c r="A1155" s="20"/>
      <c r="B1155" s="22"/>
      <c r="C1155" s="143"/>
      <c r="D1155" s="143"/>
      <c r="E1155" s="143"/>
      <c r="F1155" s="143"/>
      <c r="G1155" s="144"/>
      <c r="H1155" s="37"/>
      <c r="I1155" s="116"/>
    </row>
    <row r="1156" spans="1:9" ht="18" customHeight="1" x14ac:dyDescent="0.25">
      <c r="A1156" s="20"/>
      <c r="B1156" s="442"/>
      <c r="C1156" s="442"/>
      <c r="D1156" s="442"/>
      <c r="E1156" s="442"/>
      <c r="F1156" s="53"/>
      <c r="G1156" s="52"/>
      <c r="H1156" s="37"/>
      <c r="I1156" s="116"/>
    </row>
    <row r="1157" spans="1:9" ht="18" customHeight="1" x14ac:dyDescent="0.25">
      <c r="A1157" s="20"/>
      <c r="B1157" s="86"/>
      <c r="C1157" s="16"/>
      <c r="D1157" s="16"/>
      <c r="E1157" s="60"/>
      <c r="F1157" s="52"/>
      <c r="G1157" s="236"/>
      <c r="H1157" s="37"/>
      <c r="I1157" s="116"/>
    </row>
    <row r="1158" spans="1:9" ht="18" customHeight="1" x14ac:dyDescent="0.25">
      <c r="A1158" s="20"/>
      <c r="B1158" s="86"/>
      <c r="C1158" s="16"/>
      <c r="D1158" s="16"/>
      <c r="E1158" s="60"/>
      <c r="F1158" s="52"/>
      <c r="G1158" s="236"/>
      <c r="H1158" s="37"/>
      <c r="I1158" s="116"/>
    </row>
    <row r="1159" spans="1:9" ht="18" customHeight="1" x14ac:dyDescent="0.25">
      <c r="A1159" s="20"/>
      <c r="B1159" s="184"/>
      <c r="C1159" s="185"/>
      <c r="D1159" s="185"/>
      <c r="E1159" s="237"/>
      <c r="F1159" s="52"/>
      <c r="G1159" s="236"/>
      <c r="H1159" s="37"/>
      <c r="I1159" s="116"/>
    </row>
    <row r="1160" spans="1:9" x14ac:dyDescent="0.25">
      <c r="A1160" s="20"/>
      <c r="B1160" s="86"/>
      <c r="C1160" s="16"/>
      <c r="D1160" s="16"/>
      <c r="E1160" s="16"/>
      <c r="F1160" s="16"/>
      <c r="G1160" s="98"/>
      <c r="H1160" s="37"/>
      <c r="I1160" s="116"/>
    </row>
    <row r="1161" spans="1:9" x14ac:dyDescent="0.25">
      <c r="A1161" s="20"/>
      <c r="B1161" s="86"/>
      <c r="C1161" s="16"/>
      <c r="D1161" s="16"/>
      <c r="E1161" s="16"/>
      <c r="F1161" s="16"/>
      <c r="G1161" s="98"/>
      <c r="H1161" s="37"/>
      <c r="I1161" s="116"/>
    </row>
    <row r="1162" spans="1:9" x14ac:dyDescent="0.25">
      <c r="A1162" s="20"/>
      <c r="B1162" s="154"/>
      <c r="C1162" s="155"/>
      <c r="D1162" s="155"/>
      <c r="E1162" s="155"/>
      <c r="F1162" s="143"/>
      <c r="G1162" s="98"/>
      <c r="H1162" s="37"/>
      <c r="I1162" s="116"/>
    </row>
    <row r="1163" spans="1:9" x14ac:dyDescent="0.25">
      <c r="A1163" s="20"/>
      <c r="B1163" s="86"/>
      <c r="C1163" s="16"/>
      <c r="D1163" s="16"/>
      <c r="E1163" s="16"/>
      <c r="F1163" s="16"/>
      <c r="G1163" s="98"/>
      <c r="H1163" s="37"/>
      <c r="I1163" s="116"/>
    </row>
    <row r="1164" spans="1:9" ht="15.75" customHeight="1" x14ac:dyDescent="0.25">
      <c r="A1164" s="38" t="s">
        <v>511</v>
      </c>
      <c r="B1164" s="461" t="s">
        <v>512</v>
      </c>
      <c r="C1164" s="462"/>
      <c r="D1164" s="462"/>
      <c r="E1164" s="462"/>
      <c r="F1164" s="462"/>
      <c r="G1164" s="463"/>
      <c r="H1164" s="39" t="s">
        <v>176</v>
      </c>
      <c r="I1164" s="15">
        <f>D1171</f>
        <v>8</v>
      </c>
    </row>
    <row r="1165" spans="1:9" x14ac:dyDescent="0.25">
      <c r="A1165" s="20"/>
      <c r="B1165" s="22"/>
      <c r="C1165" s="143"/>
      <c r="D1165" s="143"/>
      <c r="E1165" s="143"/>
      <c r="F1165" s="143"/>
      <c r="G1165" s="144"/>
      <c r="H1165" s="37"/>
      <c r="I1165" s="116"/>
    </row>
    <row r="1166" spans="1:9" x14ac:dyDescent="0.25">
      <c r="A1166" s="20"/>
      <c r="B1166" s="22"/>
      <c r="C1166" s="143"/>
      <c r="D1166" s="143"/>
      <c r="E1166" s="143"/>
      <c r="F1166" s="143"/>
      <c r="G1166" s="144"/>
      <c r="H1166" s="37"/>
      <c r="I1166" s="116"/>
    </row>
    <row r="1167" spans="1:9" x14ac:dyDescent="0.25">
      <c r="A1167" s="20"/>
      <c r="B1167" s="22"/>
      <c r="C1167" s="143"/>
      <c r="D1167" s="143"/>
      <c r="E1167" s="45"/>
      <c r="G1167" s="144"/>
      <c r="H1167" s="110"/>
      <c r="I1167" s="116"/>
    </row>
    <row r="1168" spans="1:9" x14ac:dyDescent="0.25">
      <c r="A1168" s="20"/>
      <c r="B1168" s="22" t="s">
        <v>513</v>
      </c>
      <c r="C1168" s="143"/>
      <c r="D1168" s="143"/>
      <c r="E1168" s="45" t="s">
        <v>42</v>
      </c>
      <c r="F1168" s="45">
        <v>8</v>
      </c>
      <c r="G1168" s="47" t="s">
        <v>176</v>
      </c>
      <c r="H1168" s="37"/>
      <c r="I1168" s="116"/>
    </row>
    <row r="1169" spans="1:9" x14ac:dyDescent="0.25">
      <c r="A1169" s="20"/>
      <c r="B1169" s="22"/>
      <c r="C1169" s="143"/>
      <c r="D1169" s="143"/>
      <c r="E1169" s="45"/>
      <c r="F1169" s="143"/>
      <c r="G1169" s="144"/>
      <c r="H1169" s="37"/>
      <c r="I1169" s="116"/>
    </row>
    <row r="1170" spans="1:9" x14ac:dyDescent="0.25">
      <c r="A1170" s="20"/>
      <c r="B1170" s="22"/>
      <c r="C1170" s="143"/>
      <c r="D1170" s="143"/>
      <c r="E1170" s="143"/>
      <c r="F1170" s="143"/>
      <c r="G1170" s="144"/>
      <c r="H1170" s="37"/>
      <c r="I1170" s="116"/>
    </row>
    <row r="1171" spans="1:9" x14ac:dyDescent="0.25">
      <c r="A1171" s="20"/>
      <c r="B1171" s="154" t="s">
        <v>514</v>
      </c>
      <c r="C1171" s="155"/>
      <c r="D1171" s="155">
        <f>F1168</f>
        <v>8</v>
      </c>
      <c r="E1171" s="155" t="s">
        <v>176</v>
      </c>
      <c r="F1171" s="143"/>
      <c r="G1171" s="144"/>
      <c r="H1171" s="37"/>
      <c r="I1171" s="116"/>
    </row>
    <row r="1172" spans="1:9" ht="15.75" customHeight="1" x14ac:dyDescent="0.25">
      <c r="A1172" s="58"/>
      <c r="B1172" s="439"/>
      <c r="C1172" s="440"/>
      <c r="D1172" s="440"/>
      <c r="E1172" s="440"/>
      <c r="F1172" s="440"/>
      <c r="G1172" s="441"/>
      <c r="H1172" s="39"/>
      <c r="I1172" s="15"/>
    </row>
    <row r="1173" spans="1:9" ht="15.75" customHeight="1" x14ac:dyDescent="0.25">
      <c r="A1173" s="58"/>
      <c r="B1173" s="55"/>
      <c r="C1173" s="56"/>
      <c r="D1173" s="56"/>
      <c r="E1173" s="56"/>
      <c r="F1173" s="56"/>
      <c r="G1173" s="71"/>
      <c r="H1173" s="39"/>
      <c r="I1173" s="15"/>
    </row>
    <row r="1174" spans="1:9" ht="15.75" customHeight="1" x14ac:dyDescent="0.25">
      <c r="A1174" s="58"/>
      <c r="B1174" s="55"/>
      <c r="C1174" s="56"/>
      <c r="D1174" s="56"/>
      <c r="E1174" s="56"/>
      <c r="F1174" s="56"/>
      <c r="G1174" s="71"/>
      <c r="H1174" s="39"/>
      <c r="I1174" s="15"/>
    </row>
    <row r="1175" spans="1:9" ht="15.75" customHeight="1" x14ac:dyDescent="0.25">
      <c r="A1175" s="58"/>
      <c r="B1175" s="55"/>
      <c r="C1175" s="56"/>
      <c r="D1175" s="56"/>
      <c r="E1175" s="56"/>
      <c r="F1175" s="56"/>
      <c r="G1175" s="71"/>
      <c r="H1175" s="39"/>
      <c r="I1175" s="15"/>
    </row>
    <row r="1176" spans="1:9" ht="15.75" customHeight="1" x14ac:dyDescent="0.25">
      <c r="A1176" s="58"/>
      <c r="B1176" s="55"/>
      <c r="C1176" s="56"/>
      <c r="D1176" s="56"/>
      <c r="E1176" s="56"/>
      <c r="F1176" s="56"/>
      <c r="G1176" s="71"/>
      <c r="H1176" s="39"/>
      <c r="I1176" s="15"/>
    </row>
    <row r="1177" spans="1:9" ht="15.75" customHeight="1" x14ac:dyDescent="0.25">
      <c r="A1177" s="58"/>
      <c r="B1177" s="55"/>
      <c r="C1177" s="56"/>
      <c r="D1177" s="56"/>
      <c r="E1177" s="56"/>
      <c r="F1177" s="56"/>
      <c r="G1177" s="71"/>
      <c r="H1177" s="39"/>
      <c r="I1177" s="15"/>
    </row>
    <row r="1178" spans="1:9" ht="15.75" customHeight="1" x14ac:dyDescent="0.25">
      <c r="A1178" s="58"/>
      <c r="B1178" s="55"/>
      <c r="C1178" s="56"/>
      <c r="D1178" s="56"/>
      <c r="E1178" s="56"/>
      <c r="F1178" s="56"/>
      <c r="G1178" s="71"/>
      <c r="H1178" s="39"/>
      <c r="I1178" s="15"/>
    </row>
    <row r="1179" spans="1:9" ht="15.75" customHeight="1" x14ac:dyDescent="0.25">
      <c r="A1179" s="58"/>
      <c r="B1179" s="55"/>
      <c r="C1179" s="56"/>
      <c r="D1179" s="56"/>
      <c r="E1179" s="56"/>
      <c r="F1179" s="56"/>
      <c r="G1179" s="71"/>
      <c r="H1179" s="39"/>
      <c r="I1179" s="15"/>
    </row>
    <row r="1180" spans="1:9" ht="15.75" customHeight="1" x14ac:dyDescent="0.25">
      <c r="A1180" s="58"/>
      <c r="B1180" s="55"/>
      <c r="C1180" s="56"/>
      <c r="D1180" s="56"/>
      <c r="E1180" s="56"/>
      <c r="F1180" s="56"/>
      <c r="G1180" s="71"/>
      <c r="H1180" s="39"/>
      <c r="I1180" s="15"/>
    </row>
    <row r="1181" spans="1:9" ht="15.75" customHeight="1" x14ac:dyDescent="0.25">
      <c r="A1181" s="58"/>
      <c r="B1181" s="55"/>
      <c r="C1181" s="56"/>
      <c r="D1181" s="56"/>
      <c r="E1181" s="56"/>
      <c r="F1181" s="56"/>
      <c r="G1181" s="71"/>
      <c r="H1181" s="39"/>
      <c r="I1181" s="15"/>
    </row>
    <row r="1182" spans="1:9" ht="15.75" customHeight="1" x14ac:dyDescent="0.25">
      <c r="A1182" s="58"/>
      <c r="B1182" s="55"/>
      <c r="C1182" s="56"/>
      <c r="D1182" s="56"/>
      <c r="E1182" s="56"/>
      <c r="F1182" s="56"/>
      <c r="G1182" s="71"/>
      <c r="H1182" s="39"/>
      <c r="I1182" s="15"/>
    </row>
    <row r="1183" spans="1:9" ht="15.75" customHeight="1" x14ac:dyDescent="0.25">
      <c r="A1183" s="58"/>
      <c r="B1183" s="55"/>
      <c r="C1183" s="56"/>
      <c r="D1183" s="56"/>
      <c r="E1183" s="56"/>
      <c r="F1183" s="56"/>
      <c r="G1183" s="71"/>
      <c r="H1183" s="39"/>
      <c r="I1183" s="15"/>
    </row>
    <row r="1184" spans="1:9" ht="15.75" customHeight="1" x14ac:dyDescent="0.25">
      <c r="A1184" s="58"/>
      <c r="B1184" s="55"/>
      <c r="C1184" s="56"/>
      <c r="D1184" s="56"/>
      <c r="E1184" s="56"/>
      <c r="F1184" s="56"/>
      <c r="G1184" s="71"/>
      <c r="H1184" s="39"/>
      <c r="I1184" s="15"/>
    </row>
    <row r="1185" spans="1:9" ht="15.75" customHeight="1" x14ac:dyDescent="0.25">
      <c r="A1185" s="58"/>
      <c r="B1185" s="55"/>
      <c r="C1185" s="56"/>
      <c r="D1185" s="56"/>
      <c r="E1185" s="56"/>
      <c r="F1185" s="56"/>
      <c r="G1185" s="71"/>
      <c r="H1185" s="39"/>
      <c r="I1185" s="15"/>
    </row>
    <row r="1186" spans="1:9" ht="15.75" customHeight="1" x14ac:dyDescent="0.25">
      <c r="A1186" s="58"/>
      <c r="B1186" s="55"/>
      <c r="C1186" s="56"/>
      <c r="D1186" s="56"/>
      <c r="E1186" s="56"/>
      <c r="F1186" s="56"/>
      <c r="G1186" s="71"/>
      <c r="H1186" s="39"/>
      <c r="I1186" s="15"/>
    </row>
    <row r="1187" spans="1:9" ht="15.75" customHeight="1" x14ac:dyDescent="0.25">
      <c r="A1187" s="58"/>
      <c r="B1187" s="55"/>
      <c r="C1187" s="56"/>
      <c r="D1187" s="56"/>
      <c r="E1187" s="56"/>
      <c r="F1187" s="56"/>
      <c r="G1187" s="71"/>
      <c r="H1187" s="39"/>
      <c r="I1187" s="15"/>
    </row>
    <row r="1188" spans="1:9" ht="15.75" customHeight="1" x14ac:dyDescent="0.25">
      <c r="A1188" s="154" t="s">
        <v>461</v>
      </c>
      <c r="B1188" s="439" t="s">
        <v>462</v>
      </c>
      <c r="C1188" s="440"/>
      <c r="D1188" s="440"/>
      <c r="E1188" s="440"/>
      <c r="F1188" s="440"/>
      <c r="G1188" s="441"/>
      <c r="H1188" s="155" t="s">
        <v>176</v>
      </c>
      <c r="I1188" s="155">
        <f>F1195</f>
        <v>33</v>
      </c>
    </row>
    <row r="1189" spans="1:9" ht="15.75" customHeight="1" x14ac:dyDescent="0.25">
      <c r="A1189" s="58"/>
      <c r="B1189" s="55"/>
      <c r="C1189" s="56"/>
      <c r="D1189" s="56"/>
      <c r="E1189" s="56"/>
      <c r="F1189" s="56"/>
      <c r="G1189" s="71"/>
      <c r="H1189" s="39"/>
      <c r="I1189" s="15"/>
    </row>
    <row r="1190" spans="1:9" ht="15.75" customHeight="1" x14ac:dyDescent="0.25">
      <c r="A1190" s="58"/>
      <c r="B1190" s="12" t="s">
        <v>23</v>
      </c>
      <c r="C1190" s="12" t="s">
        <v>24</v>
      </c>
      <c r="D1190" s="12" t="s">
        <v>25</v>
      </c>
      <c r="E1190" s="40" t="s">
        <v>177</v>
      </c>
      <c r="F1190" s="56"/>
      <c r="G1190" s="71"/>
      <c r="H1190" s="39"/>
      <c r="I1190" s="15"/>
    </row>
    <row r="1191" spans="1:9" ht="15.75" customHeight="1" x14ac:dyDescent="0.25">
      <c r="A1191" s="58"/>
      <c r="B1191" s="40" t="s">
        <v>393</v>
      </c>
      <c r="C1191" s="12" t="s">
        <v>464</v>
      </c>
      <c r="D1191" s="12" t="s">
        <v>394</v>
      </c>
      <c r="E1191" s="19">
        <v>16.5</v>
      </c>
      <c r="F1191" s="56"/>
      <c r="G1191" s="71"/>
      <c r="H1191" s="39"/>
      <c r="I1191" s="15"/>
    </row>
    <row r="1192" spans="1:9" ht="15.75" customHeight="1" x14ac:dyDescent="0.25">
      <c r="A1192" s="58"/>
      <c r="B1192" s="12" t="s">
        <v>404</v>
      </c>
      <c r="C1192" s="12" t="s">
        <v>465</v>
      </c>
      <c r="D1192" s="12" t="s">
        <v>466</v>
      </c>
      <c r="E1192" s="19">
        <v>16.5</v>
      </c>
      <c r="F1192" s="56"/>
      <c r="G1192" s="71"/>
      <c r="H1192" s="39"/>
      <c r="I1192" s="15"/>
    </row>
    <row r="1193" spans="1:9" ht="15.75" customHeight="1" x14ac:dyDescent="0.25">
      <c r="A1193" s="58"/>
      <c r="B1193" s="520" t="s">
        <v>69</v>
      </c>
      <c r="C1193" s="520"/>
      <c r="D1193" s="520"/>
      <c r="E1193" s="54">
        <f>SUM(E1191:E1192)</f>
        <v>33</v>
      </c>
      <c r="F1193" s="56"/>
      <c r="G1193" s="71"/>
      <c r="H1193" s="39"/>
      <c r="I1193" s="15"/>
    </row>
    <row r="1194" spans="1:9" ht="15.75" customHeight="1" x14ac:dyDescent="0.25">
      <c r="A1194" s="58"/>
      <c r="B1194" s="55"/>
      <c r="C1194" s="56"/>
      <c r="D1194" s="56"/>
      <c r="E1194" s="56"/>
      <c r="F1194" s="56"/>
      <c r="G1194" s="71"/>
      <c r="H1194" s="39"/>
      <c r="I1194" s="15"/>
    </row>
    <row r="1195" spans="1:9" ht="15.75" customHeight="1" x14ac:dyDescent="0.25">
      <c r="A1195" s="58"/>
      <c r="B1195" s="154" t="s">
        <v>463</v>
      </c>
      <c r="C1195" s="155"/>
      <c r="F1195" s="155">
        <f>E1193</f>
        <v>33</v>
      </c>
      <c r="G1195" s="155" t="s">
        <v>176</v>
      </c>
      <c r="H1195" s="39"/>
      <c r="I1195" s="15"/>
    </row>
    <row r="1196" spans="1:9" ht="15.75" customHeight="1" x14ac:dyDescent="0.25">
      <c r="A1196" s="58"/>
      <c r="B1196" s="55"/>
      <c r="C1196" s="56"/>
      <c r="D1196" s="56"/>
      <c r="E1196" s="56"/>
      <c r="F1196" s="56"/>
      <c r="G1196" s="71"/>
      <c r="H1196" s="39"/>
      <c r="I1196" s="15"/>
    </row>
    <row r="1197" spans="1:9" ht="18" customHeight="1" x14ac:dyDescent="0.25">
      <c r="A1197" s="12"/>
      <c r="B1197" s="465"/>
      <c r="C1197" s="466"/>
      <c r="D1197" s="466"/>
      <c r="E1197" s="466"/>
      <c r="F1197" s="466"/>
      <c r="G1197" s="236"/>
      <c r="H1197" s="37"/>
      <c r="I1197" s="116"/>
    </row>
    <row r="1198" spans="1:9" x14ac:dyDescent="0.25">
      <c r="A1198" s="12"/>
      <c r="B1198" s="86"/>
      <c r="C1198" s="16"/>
      <c r="D1198" s="16"/>
      <c r="E1198" s="16"/>
      <c r="F1198" s="16"/>
      <c r="G1198" s="98"/>
      <c r="H1198" s="37"/>
      <c r="I1198" s="116"/>
    </row>
    <row r="1199" spans="1:9" x14ac:dyDescent="0.25">
      <c r="A1199" s="14" t="s">
        <v>415</v>
      </c>
      <c r="B1199" s="464" t="s">
        <v>416</v>
      </c>
      <c r="C1199" s="464"/>
      <c r="D1199" s="464"/>
      <c r="E1199" s="464"/>
      <c r="F1199" s="464"/>
      <c r="G1199" s="464"/>
      <c r="H1199" s="37"/>
      <c r="I1199" s="116"/>
    </row>
    <row r="1200" spans="1:9" x14ac:dyDescent="0.25">
      <c r="A1200" s="12"/>
      <c r="B1200" s="154"/>
      <c r="C1200" s="155"/>
      <c r="D1200" s="155"/>
      <c r="E1200" s="155"/>
      <c r="F1200" s="143"/>
      <c r="G1200" s="98"/>
      <c r="H1200" s="37"/>
      <c r="I1200" s="116"/>
    </row>
    <row r="1201" spans="1:9" x14ac:dyDescent="0.25">
      <c r="A1201" s="14" t="s">
        <v>412</v>
      </c>
      <c r="B1201" s="447" t="s">
        <v>413</v>
      </c>
      <c r="C1201" s="447"/>
      <c r="D1201" s="447"/>
      <c r="E1201" s="447"/>
      <c r="F1201" s="447"/>
      <c r="G1201" s="447"/>
      <c r="H1201" s="39" t="s">
        <v>176</v>
      </c>
      <c r="I1201" s="70">
        <f>F1209</f>
        <v>0.3</v>
      </c>
    </row>
    <row r="1202" spans="1:9" x14ac:dyDescent="0.25">
      <c r="A1202" s="20"/>
      <c r="B1202" s="79"/>
      <c r="C1202" s="57"/>
      <c r="D1202" s="18"/>
      <c r="E1202" s="18"/>
      <c r="F1202" s="18"/>
      <c r="G1202" s="123"/>
      <c r="H1202" s="37"/>
      <c r="I1202" s="34"/>
    </row>
    <row r="1203" spans="1:9" x14ac:dyDescent="0.25">
      <c r="A1203" s="20"/>
      <c r="B1203" s="450" t="s">
        <v>73</v>
      </c>
      <c r="C1203" s="450"/>
      <c r="D1203" s="450"/>
      <c r="E1203" s="450"/>
      <c r="F1203" s="450"/>
      <c r="G1203" s="450"/>
      <c r="H1203" s="37"/>
      <c r="I1203" s="34"/>
    </row>
    <row r="1204" spans="1:9" x14ac:dyDescent="0.25">
      <c r="A1204" s="20"/>
      <c r="B1204" s="456"/>
      <c r="C1204" s="456"/>
      <c r="D1204" s="456"/>
      <c r="E1204" s="456"/>
      <c r="F1204" s="456"/>
      <c r="G1204" s="456"/>
      <c r="H1204" s="37"/>
      <c r="I1204" s="34"/>
    </row>
    <row r="1205" spans="1:9" x14ac:dyDescent="0.25">
      <c r="A1205" s="20"/>
      <c r="B1205" s="238" t="s">
        <v>494</v>
      </c>
      <c r="C1205" s="178">
        <v>0.3</v>
      </c>
      <c r="D1205" s="40" t="s">
        <v>176</v>
      </c>
      <c r="E1205" s="442"/>
      <c r="F1205" s="443"/>
      <c r="G1205" s="490"/>
      <c r="H1205" s="37"/>
      <c r="I1205" s="34"/>
    </row>
    <row r="1206" spans="1:9" x14ac:dyDescent="0.25">
      <c r="A1206" s="20"/>
      <c r="B1206" s="175"/>
      <c r="C1206" s="175"/>
      <c r="D1206" s="175"/>
      <c r="E1206" s="175"/>
      <c r="F1206" s="175"/>
      <c r="G1206" s="144"/>
      <c r="H1206" s="37"/>
      <c r="I1206" s="34"/>
    </row>
    <row r="1207" spans="1:9" x14ac:dyDescent="0.25">
      <c r="A1207" s="20"/>
      <c r="B1207" s="124"/>
      <c r="C1207" s="7"/>
      <c r="D1207" s="45"/>
      <c r="E1207" s="7"/>
      <c r="F1207" s="45"/>
      <c r="G1207" s="7"/>
      <c r="H1207" s="37"/>
      <c r="I1207" s="34"/>
    </row>
    <row r="1208" spans="1:9" x14ac:dyDescent="0.25">
      <c r="A1208" s="20"/>
      <c r="B1208" s="124"/>
      <c r="C1208" s="125"/>
      <c r="D1208" s="125"/>
      <c r="E1208" s="125"/>
      <c r="F1208" s="125"/>
      <c r="G1208" s="126"/>
      <c r="H1208" s="37"/>
      <c r="I1208" s="34"/>
    </row>
    <row r="1209" spans="1:9" x14ac:dyDescent="0.25">
      <c r="A1209" s="20"/>
      <c r="B1209" s="457" t="s">
        <v>414</v>
      </c>
      <c r="C1209" s="457"/>
      <c r="D1209" s="457"/>
      <c r="E1209" s="457"/>
      <c r="F1209" s="127">
        <f>C1205</f>
        <v>0.3</v>
      </c>
      <c r="G1209" s="23" t="s">
        <v>176</v>
      </c>
      <c r="H1209" s="37"/>
      <c r="I1209" s="34"/>
    </row>
    <row r="1210" spans="1:9" x14ac:dyDescent="0.25">
      <c r="A1210" s="20"/>
      <c r="B1210" s="175"/>
      <c r="C1210" s="175"/>
      <c r="D1210" s="175"/>
      <c r="E1210" s="175"/>
      <c r="F1210" s="175"/>
      <c r="G1210" s="144"/>
      <c r="H1210" s="37"/>
      <c r="I1210" s="116"/>
    </row>
    <row r="1211" spans="1:9" x14ac:dyDescent="0.25">
      <c r="A1211" s="20"/>
      <c r="B1211" s="175"/>
      <c r="C1211" s="175"/>
      <c r="D1211" s="175"/>
      <c r="E1211" s="175"/>
      <c r="F1211" s="175"/>
      <c r="G1211" s="144"/>
      <c r="H1211" s="37"/>
      <c r="I1211" s="116"/>
    </row>
    <row r="1212" spans="1:9" x14ac:dyDescent="0.25">
      <c r="A1212" s="20"/>
      <c r="B1212" s="175"/>
      <c r="C1212" s="175"/>
      <c r="D1212" s="175"/>
      <c r="E1212" s="175"/>
      <c r="F1212" s="175"/>
      <c r="G1212" s="144"/>
      <c r="H1212" s="37"/>
      <c r="I1212" s="116"/>
    </row>
    <row r="1213" spans="1:9" x14ac:dyDescent="0.25">
      <c r="A1213" s="20"/>
      <c r="B1213" s="175"/>
      <c r="C1213" s="175"/>
      <c r="D1213" s="175"/>
      <c r="E1213" s="175"/>
      <c r="F1213" s="175"/>
      <c r="G1213" s="144"/>
      <c r="H1213" s="37"/>
      <c r="I1213" s="116"/>
    </row>
    <row r="1214" spans="1:9" x14ac:dyDescent="0.25">
      <c r="A1214" s="20"/>
      <c r="B1214" s="175"/>
      <c r="C1214" s="175"/>
      <c r="D1214" s="175"/>
      <c r="E1214" s="175"/>
      <c r="F1214" s="175"/>
      <c r="G1214" s="144"/>
      <c r="H1214" s="37"/>
      <c r="I1214" s="116"/>
    </row>
    <row r="1215" spans="1:9" x14ac:dyDescent="0.25">
      <c r="A1215" s="20"/>
      <c r="B1215" s="175"/>
      <c r="C1215" s="175"/>
      <c r="D1215" s="175"/>
      <c r="E1215" s="175"/>
      <c r="F1215" s="175"/>
      <c r="G1215" s="144"/>
      <c r="H1215" s="37"/>
      <c r="I1215" s="116"/>
    </row>
    <row r="1216" spans="1:9" x14ac:dyDescent="0.25">
      <c r="A1216" s="20"/>
      <c r="B1216" s="175"/>
      <c r="C1216" s="175"/>
      <c r="D1216" s="175"/>
      <c r="E1216" s="175"/>
      <c r="F1216" s="175"/>
      <c r="G1216" s="144"/>
      <c r="H1216" s="37"/>
      <c r="I1216" s="116"/>
    </row>
    <row r="1217" spans="1:9" x14ac:dyDescent="0.25">
      <c r="A1217" s="20"/>
      <c r="B1217" s="175"/>
      <c r="C1217" s="175"/>
      <c r="D1217" s="175"/>
      <c r="E1217" s="175"/>
      <c r="F1217" s="175"/>
      <c r="G1217" s="144"/>
      <c r="H1217" s="37"/>
      <c r="I1217" s="116"/>
    </row>
    <row r="1218" spans="1:9" x14ac:dyDescent="0.25">
      <c r="A1218" s="20"/>
      <c r="B1218" s="175"/>
      <c r="C1218" s="175"/>
      <c r="D1218" s="175"/>
      <c r="E1218" s="175"/>
      <c r="F1218" s="175"/>
      <c r="G1218" s="144"/>
      <c r="H1218" s="37"/>
      <c r="I1218" s="116"/>
    </row>
    <row r="1219" spans="1:9" x14ac:dyDescent="0.25">
      <c r="A1219" s="20"/>
      <c r="B1219" s="175"/>
      <c r="C1219" s="175"/>
      <c r="D1219" s="175"/>
      <c r="E1219" s="175"/>
      <c r="F1219" s="175"/>
      <c r="G1219" s="144"/>
      <c r="H1219" s="37"/>
      <c r="I1219" s="116"/>
    </row>
    <row r="1220" spans="1:9" x14ac:dyDescent="0.25">
      <c r="A1220" s="20"/>
      <c r="B1220" s="175"/>
      <c r="C1220" s="175"/>
      <c r="D1220" s="175"/>
      <c r="E1220" s="175"/>
      <c r="F1220" s="175"/>
      <c r="G1220" s="144"/>
      <c r="H1220" s="37"/>
      <c r="I1220" s="116"/>
    </row>
    <row r="1221" spans="1:9" x14ac:dyDescent="0.25">
      <c r="A1221" s="20"/>
      <c r="B1221" s="175"/>
      <c r="C1221" s="175"/>
      <c r="D1221" s="175"/>
      <c r="E1221" s="175"/>
      <c r="F1221" s="175"/>
      <c r="G1221" s="144"/>
      <c r="H1221" s="37"/>
      <c r="I1221" s="116"/>
    </row>
    <row r="1222" spans="1:9" x14ac:dyDescent="0.25">
      <c r="A1222" s="20"/>
      <c r="B1222" s="175"/>
      <c r="C1222" s="175"/>
      <c r="D1222" s="175"/>
      <c r="E1222" s="175"/>
      <c r="F1222" s="175"/>
      <c r="G1222" s="144"/>
      <c r="H1222" s="37"/>
      <c r="I1222" s="116"/>
    </row>
    <row r="1223" spans="1:9" x14ac:dyDescent="0.25">
      <c r="A1223" s="20"/>
      <c r="B1223" s="175"/>
      <c r="C1223" s="175"/>
      <c r="D1223" s="175"/>
      <c r="E1223" s="175"/>
      <c r="F1223" s="175"/>
      <c r="G1223" s="144"/>
      <c r="H1223" s="37"/>
      <c r="I1223" s="116"/>
    </row>
    <row r="1224" spans="1:9" x14ac:dyDescent="0.25">
      <c r="A1224" s="20"/>
      <c r="B1224" s="175"/>
      <c r="C1224" s="175"/>
      <c r="D1224" s="175"/>
      <c r="E1224" s="175"/>
      <c r="F1224" s="175"/>
      <c r="G1224" s="144"/>
      <c r="H1224" s="37"/>
      <c r="I1224" s="116"/>
    </row>
    <row r="1225" spans="1:9" x14ac:dyDescent="0.25">
      <c r="A1225" s="20"/>
      <c r="B1225" s="175"/>
      <c r="C1225" s="175"/>
      <c r="D1225" s="175"/>
      <c r="E1225" s="175"/>
      <c r="F1225" s="175"/>
      <c r="G1225" s="144"/>
      <c r="H1225" s="37"/>
      <c r="I1225" s="116"/>
    </row>
    <row r="1226" spans="1:9" x14ac:dyDescent="0.25">
      <c r="A1226" s="20"/>
      <c r="B1226" s="175"/>
      <c r="C1226" s="175"/>
      <c r="D1226" s="175"/>
      <c r="E1226" s="175"/>
      <c r="F1226" s="175"/>
      <c r="G1226" s="144"/>
      <c r="H1226" s="37"/>
      <c r="I1226" s="116"/>
    </row>
    <row r="1227" spans="1:9" x14ac:dyDescent="0.25">
      <c r="A1227" s="20"/>
      <c r="B1227" s="175"/>
      <c r="C1227" s="175"/>
      <c r="D1227" s="175"/>
      <c r="E1227" s="175"/>
      <c r="F1227" s="175"/>
      <c r="G1227" s="144"/>
      <c r="H1227" s="37"/>
      <c r="I1227" s="116"/>
    </row>
    <row r="1228" spans="1:9" x14ac:dyDescent="0.25">
      <c r="A1228" s="14" t="s">
        <v>561</v>
      </c>
      <c r="B1228" s="447" t="s">
        <v>562</v>
      </c>
      <c r="C1228" s="447"/>
      <c r="D1228" s="447"/>
      <c r="E1228" s="447"/>
      <c r="F1228" s="447"/>
      <c r="G1228" s="447"/>
      <c r="H1228" s="39" t="s">
        <v>176</v>
      </c>
      <c r="I1228" s="70">
        <f>E1234</f>
        <v>0.73</v>
      </c>
    </row>
    <row r="1229" spans="1:9" x14ac:dyDescent="0.25">
      <c r="A1229" s="20"/>
      <c r="B1229" s="79"/>
      <c r="C1229" s="57"/>
      <c r="D1229" s="18"/>
      <c r="E1229" s="18"/>
      <c r="F1229" s="18"/>
      <c r="G1229" s="123"/>
      <c r="H1229" s="37"/>
      <c r="I1229" s="34"/>
    </row>
    <row r="1230" spans="1:9" x14ac:dyDescent="0.25">
      <c r="A1230" s="20"/>
      <c r="B1230" s="450" t="s">
        <v>132</v>
      </c>
      <c r="C1230" s="450"/>
      <c r="D1230" s="450"/>
      <c r="E1230" s="450"/>
      <c r="F1230" s="450"/>
      <c r="G1230" s="450"/>
      <c r="H1230" s="37"/>
      <c r="I1230" s="34"/>
    </row>
    <row r="1231" spans="1:9" x14ac:dyDescent="0.25">
      <c r="A1231" s="20"/>
      <c r="B1231" s="456"/>
      <c r="C1231" s="456"/>
      <c r="D1231" s="456"/>
      <c r="E1231" s="456"/>
      <c r="F1231" s="456"/>
      <c r="G1231" s="456"/>
      <c r="H1231" s="37"/>
      <c r="I1231" s="34"/>
    </row>
    <row r="1232" spans="1:9" x14ac:dyDescent="0.25">
      <c r="A1232" s="20"/>
      <c r="B1232" s="25" t="s">
        <v>563</v>
      </c>
      <c r="C1232" s="25" t="s">
        <v>564</v>
      </c>
      <c r="D1232" s="25" t="s">
        <v>151</v>
      </c>
      <c r="E1232" s="26">
        <v>0.28000000000000003</v>
      </c>
      <c r="F1232" s="40" t="s">
        <v>176</v>
      </c>
      <c r="G1232" s="199"/>
      <c r="H1232" s="37"/>
      <c r="I1232" s="34"/>
    </row>
    <row r="1233" spans="1:9" x14ac:dyDescent="0.25">
      <c r="A1233" s="20"/>
      <c r="B1233" s="25" t="s">
        <v>563</v>
      </c>
      <c r="C1233" s="25" t="s">
        <v>564</v>
      </c>
      <c r="D1233" s="25" t="s">
        <v>565</v>
      </c>
      <c r="E1233" s="26">
        <v>0.45</v>
      </c>
      <c r="F1233" s="175" t="s">
        <v>176</v>
      </c>
      <c r="G1233" s="144"/>
      <c r="H1233" s="37"/>
      <c r="I1233" s="34"/>
    </row>
    <row r="1234" spans="1:9" x14ac:dyDescent="0.25">
      <c r="A1234" s="20"/>
      <c r="B1234" s="470" t="s">
        <v>69</v>
      </c>
      <c r="C1234" s="489"/>
      <c r="D1234" s="489"/>
      <c r="E1234" s="133">
        <f>SUM(E1232:E1233)</f>
        <v>0.73</v>
      </c>
      <c r="F1234" s="175" t="s">
        <v>176</v>
      </c>
      <c r="G1234" s="143"/>
      <c r="H1234" s="37"/>
      <c r="I1234" s="34"/>
    </row>
    <row r="1235" spans="1:9" x14ac:dyDescent="0.25">
      <c r="A1235" s="20"/>
      <c r="B1235" s="124"/>
      <c r="C1235" s="7"/>
      <c r="D1235" s="45"/>
      <c r="E1235" s="7"/>
      <c r="F1235" s="45"/>
      <c r="G1235" s="7"/>
      <c r="H1235" s="37"/>
      <c r="I1235" s="34"/>
    </row>
    <row r="1236" spans="1:9" x14ac:dyDescent="0.25">
      <c r="A1236" s="20"/>
      <c r="B1236" s="124"/>
      <c r="C1236" s="125"/>
      <c r="D1236" s="125"/>
      <c r="E1236" s="125"/>
      <c r="F1236" s="125"/>
      <c r="G1236" s="126"/>
      <c r="H1236" s="37"/>
      <c r="I1236" s="34"/>
    </row>
    <row r="1237" spans="1:9" x14ac:dyDescent="0.25">
      <c r="A1237" s="20"/>
      <c r="B1237" s="457" t="s">
        <v>414</v>
      </c>
      <c r="C1237" s="457"/>
      <c r="D1237" s="457"/>
      <c r="E1237" s="457"/>
      <c r="F1237" s="127">
        <f>E1234</f>
        <v>0.73</v>
      </c>
      <c r="G1237" s="23" t="s">
        <v>176</v>
      </c>
      <c r="H1237" s="37"/>
      <c r="I1237" s="34"/>
    </row>
    <row r="1238" spans="1:9" x14ac:dyDescent="0.25">
      <c r="A1238" s="20"/>
      <c r="B1238" s="175"/>
      <c r="C1238" s="175"/>
      <c r="D1238" s="175"/>
      <c r="E1238" s="175"/>
      <c r="F1238" s="175"/>
      <c r="G1238" s="144"/>
      <c r="H1238" s="37"/>
      <c r="I1238" s="116"/>
    </row>
    <row r="1239" spans="1:9" x14ac:dyDescent="0.25">
      <c r="A1239" s="20"/>
      <c r="B1239" s="175"/>
      <c r="C1239" s="175"/>
      <c r="D1239" s="175"/>
      <c r="E1239" s="175"/>
      <c r="F1239" s="175"/>
      <c r="G1239" s="144"/>
      <c r="H1239" s="37"/>
      <c r="I1239" s="116"/>
    </row>
    <row r="1240" spans="1:9" x14ac:dyDescent="0.25">
      <c r="A1240" s="20"/>
      <c r="B1240" s="175"/>
      <c r="C1240" s="175"/>
      <c r="D1240" s="175"/>
      <c r="E1240" s="175"/>
      <c r="F1240" s="175"/>
      <c r="G1240" s="144"/>
      <c r="H1240" s="37"/>
      <c r="I1240" s="116"/>
    </row>
    <row r="1241" spans="1:9" x14ac:dyDescent="0.25">
      <c r="A1241" s="20"/>
      <c r="B1241" s="175"/>
      <c r="C1241" s="175"/>
      <c r="D1241" s="175"/>
      <c r="E1241" s="175"/>
      <c r="F1241" s="175"/>
      <c r="G1241" s="144"/>
      <c r="H1241" s="37"/>
      <c r="I1241" s="116"/>
    </row>
    <row r="1242" spans="1:9" x14ac:dyDescent="0.25">
      <c r="A1242" s="20"/>
      <c r="B1242" s="175"/>
      <c r="C1242" s="175"/>
      <c r="D1242" s="175"/>
      <c r="E1242" s="175"/>
      <c r="F1242" s="175"/>
      <c r="G1242" s="144"/>
      <c r="H1242" s="37"/>
      <c r="I1242" s="116"/>
    </row>
    <row r="1243" spans="1:9" x14ac:dyDescent="0.25">
      <c r="A1243" s="20"/>
      <c r="B1243" s="175"/>
      <c r="C1243" s="175"/>
      <c r="D1243" s="175"/>
      <c r="E1243" s="175"/>
      <c r="F1243" s="175"/>
      <c r="G1243" s="144"/>
      <c r="H1243" s="37"/>
      <c r="I1243" s="116"/>
    </row>
    <row r="1244" spans="1:9" x14ac:dyDescent="0.25">
      <c r="A1244" s="20"/>
      <c r="B1244" s="175"/>
      <c r="C1244" s="175"/>
      <c r="D1244" s="433" t="s">
        <v>559</v>
      </c>
      <c r="E1244" s="175"/>
      <c r="F1244" s="175"/>
      <c r="G1244" s="144"/>
      <c r="H1244" s="37"/>
      <c r="I1244" s="116"/>
    </row>
    <row r="1245" spans="1:9" x14ac:dyDescent="0.25">
      <c r="A1245" s="20"/>
      <c r="B1245" s="175"/>
      <c r="C1245" s="175"/>
      <c r="D1245" s="175"/>
      <c r="E1245" s="175"/>
      <c r="F1245" s="175"/>
      <c r="G1245" s="144"/>
      <c r="H1245" s="37"/>
      <c r="I1245" s="116"/>
    </row>
    <row r="1246" spans="1:9" x14ac:dyDescent="0.25">
      <c r="A1246" s="20"/>
      <c r="B1246" s="175"/>
      <c r="C1246" s="175"/>
      <c r="D1246" s="175"/>
      <c r="E1246" s="175"/>
      <c r="F1246" s="175"/>
      <c r="G1246" s="144"/>
      <c r="H1246" s="37"/>
      <c r="I1246" s="116"/>
    </row>
    <row r="1247" spans="1:9" x14ac:dyDescent="0.25">
      <c r="A1247" s="20"/>
      <c r="B1247" s="175"/>
      <c r="C1247" s="175"/>
      <c r="D1247" s="175"/>
      <c r="E1247" s="175"/>
      <c r="F1247" s="175"/>
      <c r="G1247" s="144"/>
      <c r="H1247" s="37"/>
      <c r="I1247" s="116"/>
    </row>
    <row r="1248" spans="1:9" x14ac:dyDescent="0.25">
      <c r="A1248" s="20"/>
      <c r="B1248" s="175"/>
      <c r="C1248" s="175"/>
      <c r="D1248" s="175"/>
      <c r="E1248" s="175"/>
      <c r="F1248" s="175"/>
      <c r="G1248" s="144"/>
      <c r="H1248" s="37"/>
      <c r="I1248" s="116"/>
    </row>
    <row r="1249" spans="1:9" x14ac:dyDescent="0.25">
      <c r="A1249" s="20"/>
      <c r="B1249" s="175"/>
      <c r="C1249" s="175"/>
      <c r="D1249" s="175"/>
      <c r="E1249" s="175"/>
      <c r="F1249" s="175"/>
      <c r="G1249" s="144"/>
      <c r="H1249" s="37"/>
      <c r="I1249" s="116"/>
    </row>
    <row r="1250" spans="1:9" x14ac:dyDescent="0.25">
      <c r="A1250" s="20"/>
      <c r="B1250" s="175"/>
      <c r="C1250" s="175"/>
      <c r="D1250" s="175"/>
      <c r="E1250" s="175"/>
      <c r="F1250" s="175"/>
      <c r="G1250" s="144"/>
      <c r="H1250" s="37"/>
      <c r="I1250" s="116"/>
    </row>
    <row r="1251" spans="1:9" x14ac:dyDescent="0.25">
      <c r="A1251" s="20"/>
      <c r="B1251" s="175"/>
      <c r="C1251" s="175"/>
      <c r="D1251" s="175"/>
      <c r="E1251" s="175"/>
      <c r="F1251" s="175"/>
      <c r="G1251" s="144"/>
      <c r="H1251" s="37"/>
      <c r="I1251" s="116"/>
    </row>
    <row r="1252" spans="1:9" x14ac:dyDescent="0.25">
      <c r="A1252" s="20"/>
      <c r="B1252" s="175"/>
      <c r="C1252" s="175"/>
      <c r="D1252" s="175"/>
      <c r="E1252" s="175"/>
      <c r="F1252" s="175"/>
      <c r="G1252" s="144"/>
      <c r="H1252" s="37"/>
      <c r="I1252" s="116"/>
    </row>
    <row r="1253" spans="1:9" x14ac:dyDescent="0.25">
      <c r="A1253" s="20"/>
      <c r="B1253" s="175"/>
      <c r="C1253" s="175"/>
      <c r="D1253" s="175"/>
      <c r="E1253" s="175"/>
      <c r="F1253" s="175"/>
      <c r="G1253" s="144"/>
      <c r="H1253" s="37"/>
      <c r="I1253" s="116"/>
    </row>
    <row r="1254" spans="1:9" x14ac:dyDescent="0.25">
      <c r="A1254" s="20"/>
      <c r="B1254" s="175"/>
      <c r="C1254" s="175"/>
      <c r="D1254" s="175"/>
      <c r="E1254" s="175"/>
      <c r="F1254" s="175"/>
      <c r="G1254" s="144"/>
      <c r="H1254" s="37"/>
      <c r="I1254" s="116"/>
    </row>
    <row r="1255" spans="1:9" x14ac:dyDescent="0.25">
      <c r="A1255" s="20"/>
      <c r="B1255" s="175"/>
      <c r="C1255" s="175"/>
      <c r="D1255" s="175"/>
      <c r="E1255" s="175"/>
      <c r="F1255" s="175"/>
      <c r="G1255" s="144"/>
      <c r="H1255" s="37"/>
      <c r="I1255" s="116"/>
    </row>
    <row r="1256" spans="1:9" x14ac:dyDescent="0.25">
      <c r="A1256" s="20"/>
      <c r="B1256" s="175"/>
      <c r="C1256" s="175"/>
      <c r="D1256" s="175"/>
      <c r="E1256" s="175"/>
      <c r="F1256" s="175"/>
      <c r="G1256" s="144"/>
      <c r="H1256" s="37"/>
      <c r="I1256" s="116"/>
    </row>
    <row r="1257" spans="1:9" ht="15.75" customHeight="1" x14ac:dyDescent="0.25">
      <c r="A1257" s="14" t="s">
        <v>515</v>
      </c>
      <c r="B1257" s="439" t="s">
        <v>516</v>
      </c>
      <c r="C1257" s="440"/>
      <c r="D1257" s="440"/>
      <c r="E1257" s="440"/>
      <c r="F1257" s="440"/>
      <c r="G1257" s="441"/>
      <c r="H1257" s="39" t="s">
        <v>259</v>
      </c>
      <c r="I1257" s="70">
        <v>1</v>
      </c>
    </row>
    <row r="1258" spans="1:9" x14ac:dyDescent="0.25">
      <c r="A1258" s="20"/>
      <c r="B1258" s="175"/>
      <c r="C1258" s="175"/>
      <c r="D1258" s="175"/>
      <c r="E1258" s="175"/>
      <c r="F1258" s="175"/>
      <c r="G1258" s="144"/>
      <c r="H1258" s="37"/>
      <c r="I1258" s="116"/>
    </row>
    <row r="1259" spans="1:9" x14ac:dyDescent="0.25">
      <c r="A1259" s="20"/>
      <c r="B1259" s="175" t="s">
        <v>23</v>
      </c>
      <c r="C1259" s="175" t="s">
        <v>7</v>
      </c>
      <c r="D1259" s="175"/>
      <c r="E1259" s="175"/>
      <c r="F1259" s="175"/>
      <c r="G1259" s="144"/>
      <c r="H1259" s="37"/>
      <c r="I1259" s="116"/>
    </row>
    <row r="1260" spans="1:9" x14ac:dyDescent="0.25">
      <c r="A1260" s="20"/>
      <c r="B1260" s="25" t="s">
        <v>404</v>
      </c>
      <c r="C1260" s="83">
        <v>1</v>
      </c>
      <c r="D1260" s="82"/>
      <c r="E1260" s="6"/>
      <c r="F1260" s="133"/>
      <c r="G1260" s="144"/>
      <c r="H1260" s="37"/>
      <c r="I1260" s="116"/>
    </row>
    <row r="1261" spans="1:9" x14ac:dyDescent="0.25">
      <c r="A1261" s="20"/>
      <c r="B1261" s="25"/>
      <c r="C1261" s="83"/>
      <c r="D1261" s="82"/>
      <c r="E1261" s="6"/>
      <c r="F1261" s="133"/>
      <c r="G1261" s="144"/>
      <c r="H1261" s="37"/>
      <c r="I1261" s="116"/>
    </row>
    <row r="1262" spans="1:9" x14ac:dyDescent="0.25">
      <c r="A1262" s="20"/>
      <c r="B1262" s="175"/>
      <c r="C1262" s="175"/>
      <c r="D1262" s="175"/>
      <c r="E1262" s="175"/>
      <c r="F1262" s="175"/>
      <c r="G1262" s="144"/>
      <c r="H1262" s="37"/>
      <c r="I1262" s="116"/>
    </row>
    <row r="1263" spans="1:9" x14ac:dyDescent="0.25">
      <c r="A1263" s="20"/>
      <c r="B1263" s="175"/>
      <c r="C1263" s="175"/>
      <c r="D1263" s="175"/>
      <c r="E1263" s="175"/>
      <c r="F1263" s="175"/>
      <c r="G1263" s="144"/>
      <c r="H1263" s="37"/>
      <c r="I1263" s="116"/>
    </row>
    <row r="1264" spans="1:9" ht="22.5" customHeight="1" x14ac:dyDescent="0.25">
      <c r="A1264" s="14"/>
      <c r="B1264" s="464"/>
      <c r="C1264" s="464"/>
      <c r="D1264" s="464"/>
      <c r="E1264" s="464"/>
      <c r="F1264" s="464"/>
      <c r="G1264" s="464"/>
      <c r="H1264" s="37"/>
      <c r="I1264" s="116"/>
    </row>
    <row r="1265" spans="1:9" ht="15.75" customHeight="1" x14ac:dyDescent="0.25">
      <c r="A1265" s="14"/>
      <c r="B1265" s="487"/>
      <c r="C1265" s="487"/>
      <c r="D1265" s="487"/>
      <c r="E1265" s="487"/>
      <c r="F1265" s="487"/>
      <c r="G1265" s="487"/>
      <c r="H1265" s="37"/>
      <c r="I1265" s="116"/>
    </row>
    <row r="1266" spans="1:9" x14ac:dyDescent="0.25">
      <c r="A1266" s="20"/>
      <c r="B1266" s="457" t="s">
        <v>517</v>
      </c>
      <c r="C1266" s="457"/>
      <c r="D1266" s="457"/>
      <c r="E1266" s="457"/>
      <c r="F1266" s="127">
        <f>C1260</f>
        <v>1</v>
      </c>
      <c r="G1266" s="23" t="s">
        <v>260</v>
      </c>
      <c r="H1266" s="37"/>
      <c r="I1266" s="70"/>
    </row>
    <row r="1267" spans="1:9" x14ac:dyDescent="0.25">
      <c r="A1267" s="14"/>
      <c r="B1267" s="55"/>
      <c r="C1267" s="56"/>
      <c r="D1267" s="56"/>
      <c r="E1267" s="56"/>
      <c r="F1267" s="56"/>
      <c r="G1267" s="71"/>
      <c r="H1267" s="14"/>
      <c r="I1267" s="70"/>
    </row>
    <row r="1268" spans="1:9" x14ac:dyDescent="0.25">
      <c r="A1268" s="20"/>
      <c r="B1268" s="488"/>
      <c r="C1268" s="488"/>
      <c r="D1268" s="175"/>
      <c r="E1268" s="175"/>
      <c r="F1268" s="175"/>
      <c r="G1268" s="144"/>
      <c r="H1268" s="37"/>
      <c r="I1268" s="116"/>
    </row>
    <row r="1269" spans="1:9" x14ac:dyDescent="0.25">
      <c r="A1269" s="21"/>
      <c r="B1269" s="239"/>
      <c r="C1269" s="240"/>
      <c r="D1269" s="241"/>
      <c r="E1269" s="241"/>
      <c r="F1269" s="241"/>
      <c r="G1269" s="242"/>
      <c r="H1269" s="37"/>
      <c r="I1269" s="116"/>
    </row>
    <row r="1270" spans="1:9" x14ac:dyDescent="0.25">
      <c r="A1270" s="21"/>
      <c r="B1270" s="243"/>
      <c r="C1270" s="244"/>
      <c r="D1270" s="245"/>
      <c r="E1270" s="245"/>
      <c r="F1270" s="241"/>
      <c r="G1270" s="242"/>
      <c r="H1270" s="37"/>
      <c r="I1270" s="116"/>
    </row>
    <row r="1271" spans="1:9" x14ac:dyDescent="0.25">
      <c r="A1271" s="21"/>
      <c r="B1271" s="246"/>
      <c r="C1271" s="247"/>
      <c r="D1271" s="245"/>
      <c r="E1271" s="245"/>
      <c r="F1271" s="241"/>
      <c r="G1271" s="242"/>
      <c r="H1271" s="37"/>
      <c r="I1271" s="116"/>
    </row>
    <row r="1272" spans="1:9" x14ac:dyDescent="0.25">
      <c r="A1272" s="21"/>
      <c r="B1272" s="248"/>
      <c r="C1272" s="247"/>
      <c r="D1272" s="241"/>
      <c r="E1272" s="241"/>
      <c r="F1272" s="241"/>
      <c r="G1272" s="242"/>
      <c r="H1272" s="37"/>
      <c r="I1272" s="116"/>
    </row>
    <row r="1273" spans="1:9" x14ac:dyDescent="0.25">
      <c r="A1273" s="21"/>
      <c r="B1273" s="248"/>
      <c r="C1273" s="247"/>
      <c r="D1273" s="241"/>
      <c r="E1273" s="241"/>
      <c r="F1273" s="241"/>
      <c r="G1273" s="242"/>
      <c r="H1273" s="37"/>
      <c r="I1273" s="116"/>
    </row>
    <row r="1274" spans="1:9" x14ac:dyDescent="0.25">
      <c r="A1274" s="21"/>
      <c r="B1274" s="121"/>
      <c r="C1274" s="13"/>
      <c r="D1274" s="128"/>
      <c r="E1274" s="129"/>
      <c r="F1274" s="13"/>
      <c r="G1274" s="249"/>
      <c r="H1274" s="37"/>
      <c r="I1274" s="116"/>
    </row>
    <row r="1275" spans="1:9" x14ac:dyDescent="0.25">
      <c r="A1275" s="21"/>
      <c r="B1275" s="86"/>
      <c r="C1275" s="16"/>
      <c r="D1275" s="16"/>
      <c r="E1275" s="16"/>
      <c r="F1275" s="16"/>
      <c r="G1275" s="98"/>
      <c r="H1275" s="37"/>
      <c r="I1275" s="116"/>
    </row>
    <row r="1276" spans="1:9" x14ac:dyDescent="0.25">
      <c r="A1276" s="20"/>
      <c r="B1276" s="124"/>
      <c r="C1276" s="7"/>
      <c r="D1276" s="45"/>
      <c r="E1276" s="7"/>
      <c r="F1276" s="45"/>
      <c r="G1276" s="7"/>
      <c r="H1276" s="37"/>
      <c r="I1276" s="116"/>
    </row>
    <row r="1277" spans="1:9" x14ac:dyDescent="0.25">
      <c r="A1277" s="20"/>
      <c r="B1277" s="457"/>
      <c r="C1277" s="457"/>
      <c r="D1277" s="457"/>
      <c r="E1277" s="457"/>
      <c r="F1277" s="127"/>
      <c r="G1277" s="23"/>
      <c r="H1277" s="37"/>
      <c r="I1277" s="116"/>
    </row>
    <row r="1278" spans="1:9" x14ac:dyDescent="0.25">
      <c r="A1278" s="20"/>
      <c r="B1278" s="48"/>
      <c r="C1278" s="23"/>
      <c r="D1278" s="23"/>
      <c r="E1278" s="23"/>
      <c r="F1278" s="127"/>
      <c r="G1278" s="23"/>
      <c r="H1278" s="37"/>
      <c r="I1278" s="116"/>
    </row>
    <row r="1279" spans="1:9" x14ac:dyDescent="0.25">
      <c r="A1279" s="20"/>
      <c r="B1279" s="48"/>
      <c r="C1279" s="23"/>
      <c r="D1279" s="23"/>
      <c r="E1279" s="23"/>
      <c r="F1279" s="127"/>
      <c r="G1279" s="23"/>
      <c r="H1279" s="37"/>
      <c r="I1279" s="116"/>
    </row>
    <row r="1280" spans="1:9" x14ac:dyDescent="0.25">
      <c r="A1280" s="20"/>
      <c r="B1280" s="48"/>
      <c r="C1280" s="23"/>
      <c r="D1280" s="23"/>
      <c r="E1280" s="23"/>
      <c r="F1280" s="127"/>
      <c r="G1280" s="23"/>
      <c r="H1280" s="37"/>
      <c r="I1280" s="116"/>
    </row>
    <row r="1281" spans="1:9" x14ac:dyDescent="0.25">
      <c r="A1281" s="20"/>
      <c r="B1281" s="48"/>
      <c r="C1281" s="23"/>
      <c r="D1281" s="23"/>
      <c r="E1281" s="23"/>
      <c r="F1281" s="127"/>
      <c r="G1281" s="23"/>
      <c r="H1281" s="37"/>
      <c r="I1281" s="116"/>
    </row>
    <row r="1282" spans="1:9" x14ac:dyDescent="0.25">
      <c r="A1282" s="20"/>
      <c r="B1282" s="48"/>
      <c r="C1282" s="23"/>
      <c r="D1282" s="23"/>
      <c r="E1282" s="23"/>
      <c r="F1282" s="127"/>
      <c r="G1282" s="23"/>
      <c r="H1282" s="37"/>
      <c r="I1282" s="116"/>
    </row>
    <row r="1283" spans="1:9" ht="15.75" customHeight="1" x14ac:dyDescent="0.25">
      <c r="A1283" s="20"/>
      <c r="B1283" s="79"/>
      <c r="C1283" s="57"/>
      <c r="D1283" s="18"/>
      <c r="E1283" s="18"/>
      <c r="F1283" s="18"/>
      <c r="G1283" s="123"/>
      <c r="H1283" s="37"/>
      <c r="I1283" s="34"/>
    </row>
    <row r="1284" spans="1:9" ht="15.75" customHeight="1" x14ac:dyDescent="0.25">
      <c r="A1284" s="14" t="s">
        <v>261</v>
      </c>
      <c r="B1284" s="464" t="s">
        <v>262</v>
      </c>
      <c r="C1284" s="464"/>
      <c r="D1284" s="464"/>
      <c r="E1284" s="464"/>
      <c r="F1284" s="464"/>
      <c r="G1284" s="464"/>
      <c r="H1284" s="37"/>
      <c r="I1284" s="251"/>
    </row>
    <row r="1285" spans="1:9" ht="15.75" customHeight="1" x14ac:dyDescent="0.25">
      <c r="A1285" s="14"/>
      <c r="B1285" s="79"/>
      <c r="C1285" s="57"/>
      <c r="D1285" s="18"/>
      <c r="E1285" s="18"/>
      <c r="F1285" s="18"/>
      <c r="G1285" s="123"/>
      <c r="H1285" s="110"/>
      <c r="I1285" s="186"/>
    </row>
    <row r="1286" spans="1:9" ht="15.75" customHeight="1" x14ac:dyDescent="0.25">
      <c r="A1286" s="14"/>
      <c r="B1286" s="79"/>
      <c r="C1286" s="57"/>
      <c r="D1286" s="18"/>
      <c r="E1286" s="18"/>
      <c r="F1286" s="18"/>
      <c r="G1286" s="123"/>
      <c r="H1286" s="110"/>
      <c r="I1286" s="186"/>
    </row>
    <row r="1287" spans="1:9" ht="15.75" customHeight="1" x14ac:dyDescent="0.25">
      <c r="A1287" s="14" t="s">
        <v>263</v>
      </c>
      <c r="B1287" s="447" t="s">
        <v>264</v>
      </c>
      <c r="C1287" s="447"/>
      <c r="D1287" s="447"/>
      <c r="E1287" s="447"/>
      <c r="F1287" s="447"/>
      <c r="G1287" s="447"/>
      <c r="H1287" s="110" t="s">
        <v>46</v>
      </c>
      <c r="I1287" s="70">
        <f>C1297</f>
        <v>-1.5300000000000011</v>
      </c>
    </row>
    <row r="1288" spans="1:9" ht="15.75" customHeight="1" x14ac:dyDescent="0.25">
      <c r="A1288" s="14"/>
      <c r="B1288" s="165"/>
      <c r="C1288" s="166"/>
      <c r="D1288" s="166"/>
      <c r="E1288" s="166"/>
      <c r="F1288" s="166"/>
      <c r="G1288" s="166"/>
      <c r="H1288" s="110"/>
      <c r="I1288" s="186"/>
    </row>
    <row r="1289" spans="1:9" ht="15.75" customHeight="1" x14ac:dyDescent="0.25">
      <c r="A1289" s="14"/>
      <c r="B1289" s="483" t="s">
        <v>265</v>
      </c>
      <c r="C1289" s="483"/>
      <c r="D1289" s="483"/>
      <c r="E1289" s="483"/>
      <c r="F1289" s="483"/>
      <c r="G1289" s="483"/>
      <c r="H1289" s="110"/>
      <c r="I1289" s="186"/>
    </row>
    <row r="1290" spans="1:9" ht="15.75" customHeight="1" x14ac:dyDescent="0.25">
      <c r="A1290" s="14"/>
      <c r="B1290" s="12" t="s">
        <v>23</v>
      </c>
      <c r="C1290" s="12" t="s">
        <v>246</v>
      </c>
      <c r="D1290" s="12" t="s">
        <v>247</v>
      </c>
      <c r="E1290" s="12" t="s">
        <v>248</v>
      </c>
      <c r="F1290" s="33" t="s">
        <v>249</v>
      </c>
      <c r="G1290" s="33" t="s">
        <v>48</v>
      </c>
      <c r="H1290" s="40"/>
      <c r="I1290" s="186"/>
    </row>
    <row r="1291" spans="1:9" ht="15.75" customHeight="1" x14ac:dyDescent="0.25">
      <c r="A1291" s="14"/>
      <c r="B1291" s="33" t="s">
        <v>408</v>
      </c>
      <c r="C1291" s="33" t="s">
        <v>398</v>
      </c>
      <c r="D1291" s="33" t="s">
        <v>402</v>
      </c>
      <c r="E1291" s="12">
        <v>834.33</v>
      </c>
      <c r="F1291" s="33">
        <v>7.0000000000000007E-2</v>
      </c>
      <c r="G1291" s="54">
        <f t="shared" ref="G1291:G1292" si="3">(F1291*E1291)</f>
        <v>58.403100000000009</v>
      </c>
      <c r="H1291" s="40"/>
      <c r="I1291" s="186"/>
    </row>
    <row r="1292" spans="1:9" ht="15.75" customHeight="1" x14ac:dyDescent="0.25">
      <c r="A1292" s="14"/>
      <c r="B1292" s="33" t="s">
        <v>409</v>
      </c>
      <c r="C1292" s="33" t="s">
        <v>460</v>
      </c>
      <c r="D1292" s="33" t="s">
        <v>460</v>
      </c>
      <c r="E1292" s="19">
        <v>51</v>
      </c>
      <c r="F1292" s="33">
        <v>7.0000000000000007E-2</v>
      </c>
      <c r="G1292" s="54">
        <f t="shared" si="3"/>
        <v>3.5700000000000003</v>
      </c>
      <c r="H1292" s="40"/>
      <c r="I1292" s="186"/>
    </row>
    <row r="1293" spans="1:9" ht="15.75" customHeight="1" x14ac:dyDescent="0.25">
      <c r="A1293" s="14"/>
      <c r="B1293" s="72" t="s">
        <v>69</v>
      </c>
      <c r="C1293" s="73"/>
      <c r="D1293" s="73"/>
      <c r="E1293" s="90"/>
      <c r="F1293" s="90"/>
      <c r="G1293" s="91">
        <f>SUM(G1291:G1292)</f>
        <v>61.973100000000009</v>
      </c>
      <c r="H1293" s="40"/>
      <c r="I1293" s="186"/>
    </row>
    <row r="1294" spans="1:9" ht="15.75" customHeight="1" x14ac:dyDescent="0.25">
      <c r="A1294" s="14"/>
      <c r="B1294" s="81"/>
      <c r="C1294" s="82"/>
      <c r="D1294" s="82"/>
      <c r="E1294" s="82"/>
      <c r="F1294" s="82"/>
      <c r="G1294" s="434"/>
      <c r="H1294" s="40"/>
      <c r="I1294" s="186"/>
    </row>
    <row r="1295" spans="1:9" ht="15.75" customHeight="1" x14ac:dyDescent="0.25">
      <c r="A1295" s="14"/>
      <c r="B1295" s="81" t="s">
        <v>566</v>
      </c>
      <c r="C1295" s="6">
        <v>63.5</v>
      </c>
      <c r="D1295" s="82" t="s">
        <v>46</v>
      </c>
      <c r="E1295" s="82"/>
      <c r="F1295" s="82"/>
      <c r="G1295" s="434"/>
      <c r="H1295" s="40"/>
      <c r="I1295" s="186"/>
    </row>
    <row r="1296" spans="1:9" ht="15.75" customHeight="1" x14ac:dyDescent="0.25">
      <c r="A1296" s="14"/>
      <c r="B1296" s="72" t="s">
        <v>567</v>
      </c>
      <c r="C1296" s="73">
        <v>61.97</v>
      </c>
      <c r="D1296" s="73" t="s">
        <v>46</v>
      </c>
      <c r="E1296" s="73"/>
      <c r="F1296" s="73"/>
      <c r="G1296" s="159"/>
      <c r="H1296" s="40"/>
      <c r="I1296" s="186"/>
    </row>
    <row r="1297" spans="1:9" ht="15.75" customHeight="1" x14ac:dyDescent="0.25">
      <c r="A1297" s="14"/>
      <c r="B1297" s="81" t="s">
        <v>568</v>
      </c>
      <c r="C1297" s="82">
        <f>SUM(C1296-C1295)</f>
        <v>-1.5300000000000011</v>
      </c>
      <c r="D1297" s="12" t="s">
        <v>46</v>
      </c>
      <c r="E1297" s="82"/>
      <c r="F1297" s="82"/>
      <c r="G1297" s="434"/>
      <c r="H1297" s="40"/>
      <c r="I1297" s="186"/>
    </row>
    <row r="1298" spans="1:9" ht="15.75" customHeight="1" x14ac:dyDescent="0.25">
      <c r="A1298" s="14"/>
      <c r="B1298" s="72"/>
      <c r="C1298" s="73"/>
      <c r="D1298" s="73"/>
      <c r="E1298" s="73"/>
      <c r="F1298" s="73"/>
      <c r="G1298" s="159"/>
      <c r="H1298" s="40"/>
      <c r="I1298" s="186"/>
    </row>
    <row r="1299" spans="1:9" ht="15.75" customHeight="1" x14ac:dyDescent="0.25">
      <c r="A1299" s="14"/>
      <c r="B1299" s="81"/>
      <c r="C1299" s="82"/>
      <c r="D1299" s="82"/>
      <c r="E1299" s="82"/>
      <c r="F1299" s="82"/>
      <c r="G1299" s="434"/>
      <c r="H1299" s="40"/>
      <c r="I1299" s="186"/>
    </row>
    <row r="1300" spans="1:9" ht="15.75" customHeight="1" x14ac:dyDescent="0.25">
      <c r="A1300" s="14"/>
      <c r="B1300" s="258"/>
      <c r="C1300" s="152"/>
      <c r="D1300" s="10"/>
      <c r="E1300" s="152"/>
      <c r="F1300" s="10"/>
      <c r="G1300" s="152"/>
      <c r="H1300" s="40"/>
      <c r="I1300" s="186"/>
    </row>
    <row r="1301" spans="1:9" ht="15.75" customHeight="1" x14ac:dyDescent="0.25">
      <c r="A1301" s="14"/>
      <c r="B1301" s="457" t="s">
        <v>267</v>
      </c>
      <c r="C1301" s="457"/>
      <c r="D1301" s="457"/>
      <c r="E1301" s="457"/>
      <c r="F1301" s="127">
        <f>C1297</f>
        <v>-1.5300000000000011</v>
      </c>
      <c r="G1301" s="23" t="s">
        <v>46</v>
      </c>
      <c r="H1301" s="110"/>
      <c r="I1301" s="186"/>
    </row>
    <row r="1302" spans="1:9" ht="15.75" customHeight="1" x14ac:dyDescent="0.25">
      <c r="A1302" s="14"/>
      <c r="B1302" s="257"/>
      <c r="C1302" s="254"/>
      <c r="D1302" s="255"/>
      <c r="E1302" s="255"/>
      <c r="F1302" s="140"/>
      <c r="G1302" s="13"/>
      <c r="H1302" s="110"/>
      <c r="I1302" s="186"/>
    </row>
    <row r="1303" spans="1:9" ht="15.75" customHeight="1" x14ac:dyDescent="0.25">
      <c r="A1303" s="14"/>
      <c r="B1303" s="79"/>
      <c r="C1303" s="57"/>
      <c r="D1303" s="18"/>
      <c r="E1303" s="18"/>
      <c r="F1303" s="18"/>
      <c r="G1303" s="123"/>
      <c r="H1303" s="110"/>
      <c r="I1303" s="186"/>
    </row>
    <row r="1304" spans="1:9" ht="15.75" customHeight="1" x14ac:dyDescent="0.25">
      <c r="A1304" s="14"/>
      <c r="B1304" s="79"/>
      <c r="C1304" s="57"/>
      <c r="D1304" s="18"/>
      <c r="E1304" s="18"/>
      <c r="F1304" s="18"/>
      <c r="G1304" s="123"/>
      <c r="H1304" s="110"/>
      <c r="I1304" s="186"/>
    </row>
    <row r="1305" spans="1:9" ht="15.75" customHeight="1" x14ac:dyDescent="0.25">
      <c r="A1305" s="14"/>
      <c r="B1305" s="79"/>
      <c r="C1305" s="57"/>
      <c r="D1305" s="18"/>
      <c r="E1305" s="18"/>
      <c r="F1305" s="18"/>
      <c r="G1305" s="123"/>
      <c r="H1305" s="110"/>
      <c r="I1305" s="186"/>
    </row>
    <row r="1306" spans="1:9" ht="15.75" customHeight="1" x14ac:dyDescent="0.25">
      <c r="A1306" s="14"/>
      <c r="B1306" s="79"/>
      <c r="C1306" s="57"/>
      <c r="D1306" s="18"/>
      <c r="E1306" s="18"/>
      <c r="F1306" s="18"/>
      <c r="G1306" s="123"/>
      <c r="H1306" s="110"/>
      <c r="I1306" s="186"/>
    </row>
    <row r="1307" spans="1:9" ht="15.75" customHeight="1" x14ac:dyDescent="0.25">
      <c r="A1307" s="14"/>
      <c r="B1307" s="79"/>
      <c r="C1307" s="57"/>
      <c r="D1307" s="18"/>
      <c r="E1307" s="18"/>
      <c r="F1307" s="18"/>
      <c r="G1307" s="123"/>
      <c r="H1307" s="110"/>
      <c r="I1307" s="186"/>
    </row>
    <row r="1308" spans="1:9" ht="15.75" customHeight="1" x14ac:dyDescent="0.25">
      <c r="A1308" s="14"/>
      <c r="B1308" s="79"/>
      <c r="C1308" s="57"/>
      <c r="D1308" s="18"/>
      <c r="E1308" s="18"/>
      <c r="F1308" s="18"/>
      <c r="G1308" s="123"/>
      <c r="H1308" s="110"/>
      <c r="I1308" s="186"/>
    </row>
    <row r="1309" spans="1:9" ht="22.5" customHeight="1" x14ac:dyDescent="0.25">
      <c r="A1309" s="14"/>
      <c r="B1309" s="79"/>
      <c r="C1309" s="57"/>
      <c r="D1309" s="18"/>
      <c r="E1309" s="18"/>
      <c r="F1309" s="18"/>
      <c r="G1309" s="123"/>
      <c r="H1309" s="110"/>
      <c r="I1309" s="186"/>
    </row>
    <row r="1310" spans="1:9" ht="15.75" customHeight="1" x14ac:dyDescent="0.25">
      <c r="A1310" s="14"/>
      <c r="B1310" s="79"/>
      <c r="C1310" s="57"/>
      <c r="D1310" s="18"/>
      <c r="E1310" s="18"/>
      <c r="F1310" s="18"/>
      <c r="G1310" s="123"/>
      <c r="H1310" s="110"/>
      <c r="I1310" s="186"/>
    </row>
    <row r="1311" spans="1:9" ht="15.75" customHeight="1" x14ac:dyDescent="0.25">
      <c r="A1311" s="14"/>
      <c r="B1311" s="79"/>
      <c r="C1311" s="57"/>
      <c r="D1311" s="18"/>
      <c r="E1311" s="18"/>
      <c r="F1311" s="18"/>
      <c r="G1311" s="123"/>
      <c r="H1311" s="110"/>
      <c r="I1311" s="186"/>
    </row>
    <row r="1312" spans="1:9" ht="15.75" customHeight="1" x14ac:dyDescent="0.25">
      <c r="A1312" s="14"/>
      <c r="B1312" s="79"/>
      <c r="C1312" s="57"/>
      <c r="D1312" s="18"/>
      <c r="E1312" s="18"/>
      <c r="F1312" s="18"/>
      <c r="G1312" s="123"/>
      <c r="H1312" s="110"/>
      <c r="I1312" s="186"/>
    </row>
    <row r="1313" spans="1:9" ht="15.75" customHeight="1" x14ac:dyDescent="0.25">
      <c r="A1313" s="14"/>
      <c r="B1313" s="79"/>
      <c r="C1313" s="57"/>
      <c r="D1313" s="18"/>
      <c r="E1313" s="18"/>
      <c r="F1313" s="18"/>
      <c r="G1313" s="123"/>
      <c r="H1313" s="110"/>
      <c r="I1313" s="186"/>
    </row>
    <row r="1314" spans="1:9" ht="15.75" customHeight="1" x14ac:dyDescent="0.25">
      <c r="A1314" s="14"/>
      <c r="B1314" s="79"/>
      <c r="C1314" s="57"/>
      <c r="D1314" s="18"/>
      <c r="E1314" s="18"/>
      <c r="F1314" s="18"/>
      <c r="G1314" s="123"/>
      <c r="H1314" s="110"/>
      <c r="I1314" s="186"/>
    </row>
    <row r="1315" spans="1:9" ht="15.75" customHeight="1" x14ac:dyDescent="0.25">
      <c r="A1315" s="14"/>
      <c r="B1315" s="79"/>
      <c r="C1315" s="57"/>
      <c r="D1315" s="18"/>
      <c r="E1315" s="18"/>
      <c r="F1315" s="18"/>
      <c r="G1315" s="123"/>
      <c r="H1315" s="110"/>
      <c r="I1315" s="186"/>
    </row>
    <row r="1316" spans="1:9" ht="15.75" customHeight="1" x14ac:dyDescent="0.25">
      <c r="A1316" s="14"/>
      <c r="B1316" s="79"/>
      <c r="C1316" s="57"/>
      <c r="D1316" s="18"/>
      <c r="E1316" s="18"/>
      <c r="F1316" s="18"/>
      <c r="G1316" s="123"/>
      <c r="H1316" s="110"/>
      <c r="I1316" s="186"/>
    </row>
    <row r="1317" spans="1:9" ht="15.75" customHeight="1" x14ac:dyDescent="0.25">
      <c r="A1317" s="14"/>
      <c r="B1317" s="79"/>
      <c r="C1317" s="57"/>
      <c r="D1317" s="18"/>
      <c r="E1317" s="18"/>
      <c r="F1317" s="18"/>
      <c r="G1317" s="123"/>
      <c r="H1317" s="110"/>
      <c r="I1317" s="186"/>
    </row>
    <row r="1318" spans="1:9" ht="15.75" customHeight="1" x14ac:dyDescent="0.25">
      <c r="A1318" s="14"/>
      <c r="B1318" s="79"/>
      <c r="C1318" s="57"/>
      <c r="D1318" s="18"/>
      <c r="E1318" s="18"/>
      <c r="F1318" s="18"/>
      <c r="G1318" s="123"/>
      <c r="H1318" s="110"/>
      <c r="I1318" s="186"/>
    </row>
    <row r="1319" spans="1:9" ht="15.75" customHeight="1" x14ac:dyDescent="0.25">
      <c r="A1319" s="14"/>
      <c r="B1319" s="79"/>
      <c r="C1319" s="57"/>
      <c r="D1319" s="18"/>
      <c r="E1319" s="18"/>
      <c r="F1319" s="18"/>
      <c r="G1319" s="123"/>
      <c r="H1319" s="110"/>
      <c r="I1319" s="186"/>
    </row>
    <row r="1320" spans="1:9" ht="15.75" customHeight="1" x14ac:dyDescent="0.25">
      <c r="A1320" s="14" t="s">
        <v>272</v>
      </c>
      <c r="B1320" s="464" t="s">
        <v>273</v>
      </c>
      <c r="C1320" s="464"/>
      <c r="D1320" s="464"/>
      <c r="E1320" s="464"/>
      <c r="F1320" s="464"/>
      <c r="G1320" s="464"/>
      <c r="H1320" s="110"/>
      <c r="I1320" s="251"/>
    </row>
    <row r="1321" spans="1:9" ht="15.75" customHeight="1" x14ac:dyDescent="0.25">
      <c r="A1321" s="14"/>
      <c r="B1321" s="165"/>
      <c r="C1321" s="166"/>
      <c r="D1321" s="166"/>
      <c r="E1321" s="166"/>
      <c r="F1321" s="166"/>
      <c r="G1321" s="166"/>
      <c r="H1321" s="110"/>
      <c r="I1321" s="186"/>
    </row>
    <row r="1322" spans="1:9" ht="15.75" customHeight="1" x14ac:dyDescent="0.25">
      <c r="A1322" s="14" t="s">
        <v>278</v>
      </c>
      <c r="B1322" s="447" t="s">
        <v>279</v>
      </c>
      <c r="C1322" s="447"/>
      <c r="D1322" s="447"/>
      <c r="E1322" s="447"/>
      <c r="F1322" s="447"/>
      <c r="G1322" s="447"/>
      <c r="H1322" s="95" t="s">
        <v>21</v>
      </c>
      <c r="I1322" s="70">
        <f>D1331</f>
        <v>69.384</v>
      </c>
    </row>
    <row r="1323" spans="1:9" ht="15.75" customHeight="1" x14ac:dyDescent="0.25">
      <c r="A1323" s="20"/>
      <c r="B1323" s="265"/>
      <c r="C1323" s="260"/>
      <c r="D1323" s="260"/>
      <c r="E1323" s="92"/>
      <c r="F1323" s="266"/>
      <c r="G1323" s="94"/>
      <c r="H1323" s="63"/>
      <c r="I1323" s="261"/>
    </row>
    <row r="1324" spans="1:9" ht="15.75" customHeight="1" x14ac:dyDescent="0.25">
      <c r="A1324" s="20"/>
      <c r="B1324" s="450" t="s">
        <v>137</v>
      </c>
      <c r="C1324" s="450"/>
      <c r="D1324" s="450"/>
      <c r="E1324" s="450"/>
      <c r="F1324" s="450"/>
      <c r="G1324" s="450"/>
      <c r="H1324" s="63"/>
      <c r="I1324" s="261"/>
    </row>
    <row r="1325" spans="1:9" ht="15.75" customHeight="1" x14ac:dyDescent="0.25">
      <c r="A1325" s="20"/>
      <c r="B1325" s="265"/>
      <c r="C1325" s="260"/>
      <c r="D1325" s="260"/>
      <c r="E1325" s="92"/>
      <c r="F1325" s="266"/>
      <c r="G1325" s="94"/>
      <c r="H1325" s="63"/>
      <c r="I1325" s="261"/>
    </row>
    <row r="1326" spans="1:9" ht="15.75" customHeight="1" x14ac:dyDescent="0.25">
      <c r="A1326" s="20"/>
      <c r="B1326" s="452" t="s">
        <v>467</v>
      </c>
      <c r="C1326" s="452"/>
      <c r="D1326" s="452"/>
      <c r="E1326" s="452"/>
      <c r="F1326" s="266"/>
      <c r="G1326" s="94"/>
      <c r="H1326" s="63"/>
      <c r="I1326" s="261"/>
    </row>
    <row r="1327" spans="1:9" ht="15.75" customHeight="1" x14ac:dyDescent="0.25">
      <c r="A1327" s="20"/>
      <c r="B1327" s="12" t="s">
        <v>23</v>
      </c>
      <c r="C1327" s="12" t="s">
        <v>24</v>
      </c>
      <c r="D1327" s="12" t="s">
        <v>25</v>
      </c>
      <c r="E1327" s="40" t="s">
        <v>120</v>
      </c>
      <c r="F1327" s="266"/>
      <c r="G1327" s="94"/>
      <c r="H1327" s="63"/>
      <c r="I1327" s="261"/>
    </row>
    <row r="1328" spans="1:9" ht="15.75" customHeight="1" x14ac:dyDescent="0.25">
      <c r="A1328" s="20"/>
      <c r="B1328" s="24" t="s">
        <v>468</v>
      </c>
      <c r="C1328" s="25" t="s">
        <v>392</v>
      </c>
      <c r="D1328" s="25" t="s">
        <v>394</v>
      </c>
      <c r="E1328" s="26">
        <f>173.46*0.4</f>
        <v>69.384</v>
      </c>
      <c r="F1328" s="266"/>
      <c r="G1328" s="94"/>
      <c r="H1328" s="63"/>
      <c r="I1328" s="261"/>
    </row>
    <row r="1329" spans="1:9" ht="15.75" customHeight="1" x14ac:dyDescent="0.25">
      <c r="A1329" s="20"/>
      <c r="B1329" s="265"/>
      <c r="C1329" s="260"/>
      <c r="D1329" s="260"/>
      <c r="E1329" s="92"/>
      <c r="F1329" s="266"/>
      <c r="G1329" s="94"/>
      <c r="H1329" s="63"/>
      <c r="I1329" s="261"/>
    </row>
    <row r="1330" spans="1:9" ht="15.75" customHeight="1" x14ac:dyDescent="0.25">
      <c r="A1330" s="20"/>
      <c r="B1330" s="265"/>
      <c r="C1330" s="260"/>
      <c r="D1330" s="260"/>
      <c r="E1330" s="92"/>
      <c r="F1330" s="266"/>
      <c r="G1330" s="94"/>
      <c r="H1330" s="63"/>
      <c r="I1330" s="261"/>
    </row>
    <row r="1331" spans="1:9" ht="15.75" customHeight="1" x14ac:dyDescent="0.25">
      <c r="A1331" s="20"/>
      <c r="B1331" s="93" t="s">
        <v>277</v>
      </c>
      <c r="C1331" s="94" t="s">
        <v>42</v>
      </c>
      <c r="D1331" s="331">
        <f>E1328</f>
        <v>69.384</v>
      </c>
      <c r="E1331" s="94" t="s">
        <v>21</v>
      </c>
      <c r="F1331" s="268"/>
      <c r="G1331" s="94"/>
      <c r="H1331" s="63"/>
      <c r="I1331" s="261"/>
    </row>
    <row r="1332" spans="1:9" ht="15.75" customHeight="1" x14ac:dyDescent="0.25">
      <c r="A1332" s="20"/>
      <c r="B1332" s="265"/>
      <c r="C1332" s="260"/>
      <c r="D1332" s="260"/>
      <c r="E1332" s="92"/>
      <c r="F1332" s="266"/>
      <c r="G1332" s="94"/>
      <c r="H1332" s="63"/>
      <c r="I1332" s="261"/>
    </row>
    <row r="1333" spans="1:9" s="5" customFormat="1" ht="15.75" customHeight="1" x14ac:dyDescent="0.25">
      <c r="A1333" s="20"/>
      <c r="B1333" s="48"/>
      <c r="C1333" s="23"/>
      <c r="D1333" s="23"/>
      <c r="E1333" s="23"/>
      <c r="F1333" s="127"/>
      <c r="G1333" s="23"/>
      <c r="H1333" s="33"/>
      <c r="I1333" s="261"/>
    </row>
    <row r="1334" spans="1:9" s="5" customFormat="1" ht="15.75" customHeight="1" x14ac:dyDescent="0.25">
      <c r="A1334" s="269" t="s">
        <v>281</v>
      </c>
      <c r="B1334" s="270" t="s">
        <v>282</v>
      </c>
      <c r="C1334" s="23"/>
      <c r="D1334" s="23"/>
      <c r="E1334" s="23"/>
      <c r="F1334" s="127"/>
      <c r="G1334" s="23"/>
      <c r="H1334" s="33"/>
      <c r="I1334" s="261"/>
    </row>
    <row r="1335" spans="1:9" s="5" customFormat="1" ht="15.75" customHeight="1" x14ac:dyDescent="0.25">
      <c r="A1335" s="20"/>
      <c r="B1335" s="450"/>
      <c r="C1335" s="450"/>
      <c r="D1335" s="23"/>
      <c r="E1335" s="23"/>
      <c r="F1335" s="127"/>
      <c r="G1335" s="23"/>
      <c r="H1335" s="33"/>
      <c r="I1335" s="261"/>
    </row>
    <row r="1336" spans="1:9" s="5" customFormat="1" ht="15.75" customHeight="1" x14ac:dyDescent="0.25">
      <c r="A1336" s="269" t="s">
        <v>283</v>
      </c>
      <c r="B1336" s="464" t="s">
        <v>284</v>
      </c>
      <c r="C1336" s="464"/>
      <c r="D1336" s="464"/>
      <c r="E1336" s="464"/>
      <c r="F1336" s="464"/>
      <c r="G1336" s="464"/>
      <c r="H1336" s="58" t="s">
        <v>21</v>
      </c>
      <c r="I1336" s="271">
        <f>F1350</f>
        <v>346.00400000000002</v>
      </c>
    </row>
    <row r="1337" spans="1:9" s="5" customFormat="1" ht="15.75" customHeight="1" x14ac:dyDescent="0.25">
      <c r="A1337" s="269"/>
      <c r="B1337" s="165"/>
      <c r="C1337" s="166"/>
      <c r="D1337" s="166"/>
      <c r="E1337" s="166"/>
      <c r="F1337" s="166"/>
      <c r="G1337" s="166"/>
      <c r="H1337" s="58"/>
      <c r="I1337" s="271"/>
    </row>
    <row r="1338" spans="1:9" s="5" customFormat="1" ht="15.75" customHeight="1" x14ac:dyDescent="0.25">
      <c r="A1338" s="269"/>
      <c r="B1338" s="450" t="s">
        <v>285</v>
      </c>
      <c r="C1338" s="450"/>
      <c r="D1338" s="56"/>
      <c r="E1338" s="56"/>
      <c r="F1338" s="56"/>
      <c r="G1338" s="56"/>
      <c r="H1338" s="58"/>
      <c r="I1338" s="271"/>
    </row>
    <row r="1339" spans="1:9" s="5" customFormat="1" ht="15.75" customHeight="1" x14ac:dyDescent="0.25">
      <c r="A1339" s="269"/>
      <c r="B1339" s="184"/>
      <c r="C1339" s="185"/>
      <c r="D1339" s="56"/>
      <c r="E1339" s="56"/>
      <c r="F1339" s="56"/>
      <c r="G1339" s="56"/>
      <c r="H1339" s="58"/>
      <c r="I1339" s="271"/>
    </row>
    <row r="1340" spans="1:9" s="5" customFormat="1" ht="15.75" customHeight="1" x14ac:dyDescent="0.25">
      <c r="A1340" s="269"/>
      <c r="B1340" s="484" t="s">
        <v>589</v>
      </c>
      <c r="C1340" s="485"/>
      <c r="D1340" s="485"/>
      <c r="E1340" s="486"/>
      <c r="F1340" s="40"/>
      <c r="G1340" s="56"/>
      <c r="H1340" s="58"/>
      <c r="I1340" s="271"/>
    </row>
    <row r="1341" spans="1:9" s="5" customFormat="1" ht="15.75" customHeight="1" x14ac:dyDescent="0.25">
      <c r="A1341" s="269"/>
      <c r="B1341" s="40" t="s">
        <v>286</v>
      </c>
      <c r="C1341" s="40" t="s">
        <v>176</v>
      </c>
      <c r="D1341" s="40" t="s">
        <v>287</v>
      </c>
      <c r="E1341" s="40" t="s">
        <v>268</v>
      </c>
      <c r="F1341" s="54"/>
      <c r="G1341" s="56"/>
      <c r="H1341" s="58"/>
      <c r="I1341" s="271"/>
    </row>
    <row r="1342" spans="1:9" s="5" customFormat="1" ht="15.75" customHeight="1" x14ac:dyDescent="0.25">
      <c r="A1342" s="269"/>
      <c r="B1342" s="40" t="s">
        <v>588</v>
      </c>
      <c r="C1342" s="178">
        <v>86</v>
      </c>
      <c r="D1342" s="178">
        <v>0.15</v>
      </c>
      <c r="E1342" s="178">
        <f>(C1342*D1342)*2</f>
        <v>25.8</v>
      </c>
      <c r="F1342" s="52"/>
      <c r="G1342" s="56"/>
      <c r="H1342" s="58"/>
      <c r="I1342" s="271"/>
    </row>
    <row r="1343" spans="1:9" s="5" customFormat="1" ht="15.75" customHeight="1" x14ac:dyDescent="0.25">
      <c r="A1343" s="269"/>
      <c r="B1343" s="40" t="s">
        <v>587</v>
      </c>
      <c r="C1343" s="178">
        <v>45</v>
      </c>
      <c r="D1343" s="53">
        <v>2.5</v>
      </c>
      <c r="E1343" s="178">
        <f>(C1343*D1343)*2</f>
        <v>225</v>
      </c>
      <c r="F1343" s="52"/>
      <c r="G1343" s="56"/>
      <c r="H1343" s="58"/>
      <c r="I1343" s="271"/>
    </row>
    <row r="1344" spans="1:9" s="5" customFormat="1" ht="15.75" customHeight="1" x14ac:dyDescent="0.25">
      <c r="A1344" s="269"/>
      <c r="B1344" s="258" t="s">
        <v>584</v>
      </c>
      <c r="C1344" s="438">
        <v>100</v>
      </c>
      <c r="D1344" s="272">
        <v>0.1</v>
      </c>
      <c r="E1344" s="178">
        <f>(C1344*D1344)*2</f>
        <v>20</v>
      </c>
      <c r="F1344" s="52"/>
      <c r="G1344" s="56"/>
      <c r="H1344" s="58"/>
      <c r="I1344" s="271"/>
    </row>
    <row r="1345" spans="1:9" s="5" customFormat="1" ht="15.75" customHeight="1" x14ac:dyDescent="0.25">
      <c r="A1345" s="269"/>
      <c r="B1345" s="258" t="s">
        <v>585</v>
      </c>
      <c r="C1345" s="438">
        <v>6.3840000000000003</v>
      </c>
      <c r="D1345" s="438">
        <v>3</v>
      </c>
      <c r="E1345" s="178">
        <f>(C1345*D1345)*2</f>
        <v>38.304000000000002</v>
      </c>
      <c r="F1345" s="52"/>
      <c r="G1345" s="56"/>
      <c r="H1345" s="58"/>
      <c r="I1345" s="271"/>
    </row>
    <row r="1346" spans="1:9" s="5" customFormat="1" ht="15" customHeight="1" x14ac:dyDescent="0.25">
      <c r="A1346" s="269"/>
      <c r="B1346" s="258" t="s">
        <v>586</v>
      </c>
      <c r="C1346" s="438">
        <v>6.15</v>
      </c>
      <c r="D1346" s="438">
        <v>3</v>
      </c>
      <c r="E1346" s="178">
        <f>(C1346*D1346)*2</f>
        <v>36.900000000000006</v>
      </c>
      <c r="F1346" s="52"/>
      <c r="G1346" s="56"/>
      <c r="H1346" s="58"/>
      <c r="I1346" s="271"/>
    </row>
    <row r="1347" spans="1:9" s="5" customFormat="1" ht="15" customHeight="1" x14ac:dyDescent="0.25">
      <c r="A1347" s="269"/>
      <c r="B1347" s="273"/>
      <c r="C1347" s="274"/>
      <c r="D1347" s="274"/>
      <c r="E1347" s="60"/>
      <c r="F1347" s="52"/>
      <c r="G1347" s="56"/>
      <c r="H1347" s="58"/>
      <c r="I1347" s="271"/>
    </row>
    <row r="1348" spans="1:9" s="5" customFormat="1" ht="15" customHeight="1" x14ac:dyDescent="0.25">
      <c r="A1348" s="269"/>
      <c r="B1348" s="273"/>
      <c r="C1348" s="274"/>
      <c r="D1348" s="274"/>
      <c r="E1348" s="60"/>
      <c r="F1348" s="52"/>
      <c r="G1348" s="56"/>
      <c r="H1348" s="58"/>
      <c r="I1348" s="271"/>
    </row>
    <row r="1349" spans="1:9" s="5" customFormat="1" ht="15.75" customHeight="1" x14ac:dyDescent="0.25">
      <c r="A1349" s="269"/>
      <c r="B1349" s="55"/>
      <c r="C1349" s="56"/>
      <c r="D1349" s="56"/>
      <c r="E1349" s="56"/>
      <c r="F1349" s="56"/>
      <c r="G1349" s="56"/>
      <c r="H1349" s="58"/>
      <c r="I1349" s="271"/>
    </row>
    <row r="1350" spans="1:9" s="5" customFormat="1" ht="15.75" customHeight="1" x14ac:dyDescent="0.25">
      <c r="A1350" s="269"/>
      <c r="B1350" s="458" t="s">
        <v>288</v>
      </c>
      <c r="C1350" s="458"/>
      <c r="D1350" s="458"/>
      <c r="E1350" s="458"/>
      <c r="F1350" s="275">
        <f>SUM(E1342:E1346)</f>
        <v>346.00400000000002</v>
      </c>
      <c r="G1350" s="57" t="s">
        <v>21</v>
      </c>
      <c r="H1350" s="58"/>
      <c r="I1350" s="271"/>
    </row>
    <row r="1351" spans="1:9" s="5" customFormat="1" ht="15.75" customHeight="1" x14ac:dyDescent="0.25">
      <c r="A1351" s="269"/>
      <c r="B1351" s="276"/>
      <c r="C1351" s="259"/>
      <c r="D1351" s="259"/>
      <c r="E1351" s="259"/>
      <c r="F1351" s="277"/>
      <c r="G1351" s="57"/>
      <c r="H1351" s="58"/>
      <c r="I1351" s="271"/>
    </row>
    <row r="1352" spans="1:9" s="5" customFormat="1" ht="15.75" customHeight="1" x14ac:dyDescent="0.25">
      <c r="A1352" s="269"/>
      <c r="B1352" s="276"/>
      <c r="C1352" s="259"/>
      <c r="D1352" s="259"/>
      <c r="E1352" s="259"/>
      <c r="F1352" s="277"/>
      <c r="G1352" s="57"/>
      <c r="H1352" s="58"/>
      <c r="I1352" s="271"/>
    </row>
    <row r="1353" spans="1:9" s="5" customFormat="1" ht="15.75" customHeight="1" x14ac:dyDescent="0.25">
      <c r="A1353" s="269"/>
      <c r="B1353" s="276"/>
      <c r="C1353" s="259"/>
      <c r="D1353" s="259"/>
      <c r="E1353" s="259"/>
      <c r="F1353" s="277"/>
      <c r="G1353" s="57"/>
      <c r="H1353" s="58"/>
      <c r="I1353" s="271"/>
    </row>
    <row r="1354" spans="1:9" s="5" customFormat="1" ht="15.75" customHeight="1" x14ac:dyDescent="0.25">
      <c r="A1354" s="269"/>
      <c r="B1354" s="276"/>
      <c r="C1354" s="259"/>
      <c r="D1354" s="259"/>
      <c r="E1354" s="259"/>
      <c r="F1354" s="277"/>
      <c r="G1354" s="57"/>
      <c r="H1354" s="58"/>
      <c r="I1354" s="271"/>
    </row>
    <row r="1355" spans="1:9" s="5" customFormat="1" ht="15.75" customHeight="1" x14ac:dyDescent="0.25">
      <c r="A1355" s="269"/>
      <c r="B1355" s="276"/>
      <c r="C1355" s="259"/>
      <c r="D1355" s="435" t="s">
        <v>559</v>
      </c>
      <c r="E1355" s="259"/>
      <c r="F1355" s="277"/>
      <c r="G1355" s="57"/>
      <c r="H1355" s="58"/>
      <c r="I1355" s="271"/>
    </row>
    <row r="1356" spans="1:9" s="5" customFormat="1" ht="15.75" customHeight="1" x14ac:dyDescent="0.25">
      <c r="A1356" s="269"/>
      <c r="B1356" s="276"/>
      <c r="C1356" s="259"/>
      <c r="D1356" s="259"/>
      <c r="E1356" s="259"/>
      <c r="F1356" s="277"/>
      <c r="G1356" s="57"/>
      <c r="H1356" s="58"/>
      <c r="I1356" s="271"/>
    </row>
    <row r="1357" spans="1:9" s="5" customFormat="1" ht="15.75" customHeight="1" x14ac:dyDescent="0.25">
      <c r="A1357" s="269"/>
      <c r="B1357" s="276"/>
      <c r="C1357" s="259"/>
      <c r="D1357" s="259"/>
      <c r="E1357" s="259"/>
      <c r="F1357" s="277"/>
      <c r="G1357" s="57"/>
      <c r="H1357" s="58"/>
      <c r="I1357" s="271"/>
    </row>
    <row r="1358" spans="1:9" s="5" customFormat="1" ht="15.75" customHeight="1" x14ac:dyDescent="0.25">
      <c r="A1358" s="269"/>
      <c r="B1358" s="276"/>
      <c r="C1358" s="259"/>
      <c r="D1358" s="259"/>
      <c r="E1358" s="259"/>
      <c r="F1358" s="277"/>
      <c r="G1358" s="57"/>
      <c r="H1358" s="58"/>
      <c r="I1358" s="271"/>
    </row>
    <row r="1359" spans="1:9" s="5" customFormat="1" ht="15.75" customHeight="1" x14ac:dyDescent="0.25">
      <c r="A1359" s="269"/>
      <c r="B1359" s="276"/>
      <c r="C1359" s="259"/>
      <c r="D1359" s="259"/>
      <c r="E1359" s="259"/>
      <c r="F1359" s="277"/>
      <c r="G1359" s="57"/>
      <c r="H1359" s="58"/>
      <c r="I1359" s="271"/>
    </row>
    <row r="1360" spans="1:9" s="5" customFormat="1" ht="15.75" customHeight="1" x14ac:dyDescent="0.25">
      <c r="A1360" s="269"/>
      <c r="B1360" s="276"/>
      <c r="C1360" s="259"/>
      <c r="D1360" s="259"/>
      <c r="E1360" s="259"/>
      <c r="F1360" s="277"/>
      <c r="G1360" s="57"/>
      <c r="H1360" s="58"/>
      <c r="I1360" s="271"/>
    </row>
    <row r="1361" spans="1:9" s="5" customFormat="1" ht="15.75" customHeight="1" x14ac:dyDescent="0.25">
      <c r="A1361" s="269"/>
      <c r="B1361" s="276"/>
      <c r="C1361" s="259"/>
      <c r="D1361" s="259"/>
      <c r="E1361" s="259"/>
      <c r="F1361" s="277"/>
      <c r="G1361" s="57"/>
      <c r="H1361" s="58"/>
      <c r="I1361" s="271"/>
    </row>
    <row r="1362" spans="1:9" ht="15.75" customHeight="1" x14ac:dyDescent="0.25">
      <c r="A1362" s="269"/>
      <c r="B1362" s="276"/>
      <c r="C1362" s="259"/>
      <c r="D1362" s="259"/>
      <c r="E1362" s="259"/>
      <c r="F1362" s="277"/>
      <c r="G1362" s="57"/>
      <c r="H1362" s="58"/>
      <c r="I1362" s="271"/>
    </row>
    <row r="1363" spans="1:9" ht="15.75" customHeight="1" x14ac:dyDescent="0.25">
      <c r="A1363" s="269"/>
      <c r="B1363" s="276"/>
      <c r="C1363" s="259"/>
      <c r="D1363" s="259"/>
      <c r="E1363" s="259"/>
      <c r="F1363" s="277"/>
      <c r="G1363" s="57"/>
      <c r="H1363" s="58"/>
      <c r="I1363" s="271"/>
    </row>
    <row r="1364" spans="1:9" s="5" customFormat="1" ht="15.75" customHeight="1" x14ac:dyDescent="0.25">
      <c r="A1364" s="269"/>
      <c r="B1364" s="276"/>
      <c r="C1364" s="259"/>
      <c r="D1364" s="259"/>
      <c r="E1364" s="259"/>
      <c r="F1364" s="277"/>
      <c r="G1364" s="57"/>
      <c r="H1364" s="58"/>
      <c r="I1364" s="271"/>
    </row>
    <row r="1365" spans="1:9" s="5" customFormat="1" ht="15.75" customHeight="1" x14ac:dyDescent="0.25">
      <c r="A1365" s="269"/>
      <c r="B1365" s="276"/>
      <c r="C1365" s="259"/>
      <c r="D1365" s="259"/>
      <c r="E1365" s="259"/>
      <c r="F1365" s="277"/>
      <c r="G1365" s="57"/>
      <c r="H1365" s="58"/>
      <c r="I1365" s="271"/>
    </row>
    <row r="1366" spans="1:9" s="5" customFormat="1" ht="15.75" customHeight="1" x14ac:dyDescent="0.25">
      <c r="A1366" s="278"/>
      <c r="B1366" s="55"/>
      <c r="C1366" s="56"/>
      <c r="D1366" s="56"/>
      <c r="E1366" s="56"/>
      <c r="F1366" s="56"/>
      <c r="G1366" s="56"/>
      <c r="H1366" s="12"/>
      <c r="I1366" s="261"/>
    </row>
    <row r="1367" spans="1:9" s="5" customFormat="1" ht="15.75" customHeight="1" x14ac:dyDescent="0.25">
      <c r="A1367" s="269" t="s">
        <v>289</v>
      </c>
      <c r="B1367" s="464" t="s">
        <v>290</v>
      </c>
      <c r="C1367" s="464"/>
      <c r="D1367" s="464"/>
      <c r="E1367" s="464"/>
      <c r="F1367" s="464"/>
      <c r="G1367" s="464"/>
      <c r="H1367" s="58" t="s">
        <v>21</v>
      </c>
      <c r="I1367" s="271">
        <f>F1378</f>
        <v>68.36</v>
      </c>
    </row>
    <row r="1368" spans="1:9" s="5" customFormat="1" ht="15.75" customHeight="1" x14ac:dyDescent="0.25">
      <c r="A1368" s="269"/>
      <c r="B1368" s="165"/>
      <c r="C1368" s="166"/>
      <c r="D1368" s="166"/>
      <c r="E1368" s="166"/>
      <c r="F1368" s="166"/>
      <c r="G1368" s="166"/>
      <c r="H1368" s="58"/>
      <c r="I1368" s="271"/>
    </row>
    <row r="1369" spans="1:9" s="5" customFormat="1" ht="15.75" customHeight="1" x14ac:dyDescent="0.25">
      <c r="A1369" s="269"/>
      <c r="B1369" s="450" t="s">
        <v>137</v>
      </c>
      <c r="C1369" s="450"/>
      <c r="D1369" s="56"/>
      <c r="E1369" s="56"/>
      <c r="F1369" s="56"/>
      <c r="G1369" s="56"/>
      <c r="H1369" s="58"/>
      <c r="I1369" s="271"/>
    </row>
    <row r="1370" spans="1:9" s="5" customFormat="1" ht="15.75" customHeight="1" x14ac:dyDescent="0.25">
      <c r="A1370" s="269"/>
      <c r="B1370" s="184"/>
      <c r="C1370" s="185"/>
      <c r="D1370" s="56"/>
      <c r="E1370" s="56"/>
      <c r="F1370" s="56"/>
      <c r="G1370" s="56"/>
      <c r="H1370" s="58"/>
      <c r="I1370" s="271"/>
    </row>
    <row r="1371" spans="1:9" s="5" customFormat="1" ht="15.75" customHeight="1" x14ac:dyDescent="0.25">
      <c r="A1371" s="269"/>
      <c r="B1371" s="22" t="s">
        <v>411</v>
      </c>
      <c r="C1371" s="143"/>
      <c r="D1371" s="143"/>
      <c r="E1371" s="45" t="s">
        <v>42</v>
      </c>
      <c r="F1371" s="45">
        <v>813.5</v>
      </c>
      <c r="G1371" s="144"/>
      <c r="H1371" s="37"/>
      <c r="I1371" s="271"/>
    </row>
    <row r="1372" spans="1:9" s="5" customFormat="1" ht="15.75" customHeight="1" x14ac:dyDescent="0.25">
      <c r="A1372" s="269"/>
      <c r="B1372" s="22"/>
      <c r="C1372" s="143"/>
      <c r="D1372" s="143"/>
      <c r="E1372" s="45"/>
      <c r="F1372" s="143"/>
      <c r="G1372" s="144"/>
      <c r="H1372" s="37"/>
      <c r="I1372" s="271"/>
    </row>
    <row r="1373" spans="1:9" s="5" customFormat="1" ht="15.75" customHeight="1" x14ac:dyDescent="0.25">
      <c r="A1373" s="269"/>
      <c r="B1373" s="22"/>
      <c r="C1373" s="143"/>
      <c r="D1373" s="143"/>
      <c r="E1373" s="143"/>
      <c r="F1373" s="143"/>
      <c r="G1373" s="144"/>
      <c r="H1373" s="37"/>
      <c r="I1373" s="271"/>
    </row>
    <row r="1374" spans="1:9" ht="15.75" customHeight="1" x14ac:dyDescent="0.25">
      <c r="A1374" s="269"/>
      <c r="B1374" s="22"/>
      <c r="C1374" s="143"/>
      <c r="D1374" s="143"/>
      <c r="E1374" s="143"/>
      <c r="F1374" s="143"/>
      <c r="G1374" s="144"/>
      <c r="H1374" s="37"/>
      <c r="I1374" s="271"/>
    </row>
    <row r="1375" spans="1:9" s="5" customFormat="1" ht="15.75" customHeight="1" x14ac:dyDescent="0.25">
      <c r="A1375" s="269"/>
      <c r="B1375" s="22" t="s">
        <v>417</v>
      </c>
      <c r="C1375" s="143"/>
      <c r="D1375" s="143"/>
      <c r="E1375" s="45">
        <v>68.36</v>
      </c>
      <c r="F1375" s="143"/>
      <c r="G1375" s="144"/>
      <c r="H1375" s="37"/>
      <c r="I1375" s="271"/>
    </row>
    <row r="1376" spans="1:9" s="5" customFormat="1" ht="15.75" customHeight="1" x14ac:dyDescent="0.25">
      <c r="A1376" s="269"/>
      <c r="B1376" s="22" t="s">
        <v>569</v>
      </c>
      <c r="C1376" s="143"/>
      <c r="D1376" s="143"/>
      <c r="E1376" s="45">
        <f>SUM(F1371-E1375)</f>
        <v>745.14</v>
      </c>
      <c r="F1376" s="143"/>
      <c r="G1376" s="144"/>
      <c r="H1376" s="37"/>
      <c r="I1376" s="271"/>
    </row>
    <row r="1377" spans="1:9" s="5" customFormat="1" ht="15.75" customHeight="1" x14ac:dyDescent="0.25">
      <c r="A1377" s="269"/>
      <c r="B1377" s="22"/>
      <c r="C1377" s="143"/>
      <c r="D1377" s="143"/>
      <c r="E1377" s="143"/>
      <c r="F1377" s="143"/>
      <c r="G1377" s="144"/>
      <c r="H1377" s="37"/>
      <c r="I1377" s="271"/>
    </row>
    <row r="1378" spans="1:9" s="5" customFormat="1" ht="15.75" customHeight="1" x14ac:dyDescent="0.25">
      <c r="A1378" s="269"/>
      <c r="B1378" s="477" t="s">
        <v>291</v>
      </c>
      <c r="C1378" s="477"/>
      <c r="D1378" s="477"/>
      <c r="E1378" s="23" t="s">
        <v>42</v>
      </c>
      <c r="F1378" s="127">
        <f>E1375</f>
        <v>68.36</v>
      </c>
      <c r="G1378" s="127" t="s">
        <v>21</v>
      </c>
      <c r="H1378" s="58"/>
      <c r="I1378" s="271"/>
    </row>
    <row r="1379" spans="1:9" s="5" customFormat="1" ht="15.75" customHeight="1" x14ac:dyDescent="0.25">
      <c r="A1379" s="269"/>
      <c r="B1379" s="279"/>
      <c r="C1379" s="280"/>
      <c r="D1379" s="280"/>
      <c r="E1379" s="161"/>
      <c r="F1379" s="127"/>
      <c r="G1379" s="127"/>
      <c r="H1379" s="58"/>
      <c r="I1379" s="271"/>
    </row>
    <row r="1380" spans="1:9" s="5" customFormat="1" ht="15.75" customHeight="1" x14ac:dyDescent="0.25">
      <c r="A1380" s="269"/>
      <c r="B1380" s="279"/>
      <c r="C1380" s="280"/>
      <c r="D1380" s="280"/>
      <c r="E1380" s="127"/>
      <c r="F1380" s="127"/>
      <c r="G1380" s="127"/>
      <c r="H1380" s="58"/>
      <c r="I1380" s="271"/>
    </row>
    <row r="1381" spans="1:9" s="5" customFormat="1" ht="15.75" customHeight="1" x14ac:dyDescent="0.25">
      <c r="A1381" s="269"/>
      <c r="B1381" s="279"/>
      <c r="C1381" s="280"/>
      <c r="D1381" s="280"/>
      <c r="E1381" s="127"/>
      <c r="F1381" s="127"/>
      <c r="G1381" s="127"/>
      <c r="H1381" s="58"/>
      <c r="I1381" s="271"/>
    </row>
    <row r="1382" spans="1:9" s="5" customFormat="1" ht="15.75" customHeight="1" x14ac:dyDescent="0.25">
      <c r="A1382" s="269"/>
      <c r="B1382" s="279"/>
      <c r="C1382" s="280"/>
      <c r="D1382" s="280"/>
      <c r="E1382" s="127"/>
      <c r="F1382" s="127"/>
      <c r="G1382" s="127"/>
      <c r="H1382" s="58"/>
      <c r="I1382" s="271"/>
    </row>
    <row r="1383" spans="1:9" s="5" customFormat="1" ht="15.75" customHeight="1" x14ac:dyDescent="0.25">
      <c r="A1383" s="269"/>
      <c r="B1383" s="279"/>
      <c r="C1383" s="280"/>
      <c r="D1383" s="280"/>
      <c r="E1383" s="127"/>
      <c r="F1383" s="127"/>
      <c r="G1383" s="127"/>
      <c r="H1383" s="58"/>
      <c r="I1383" s="271"/>
    </row>
    <row r="1384" spans="1:9" s="5" customFormat="1" ht="15.75" customHeight="1" x14ac:dyDescent="0.25">
      <c r="A1384" s="269"/>
      <c r="B1384" s="279"/>
      <c r="C1384" s="280"/>
      <c r="D1384" s="280"/>
      <c r="E1384" s="127"/>
      <c r="F1384" s="127"/>
      <c r="G1384" s="127"/>
      <c r="H1384" s="58"/>
      <c r="I1384" s="271"/>
    </row>
    <row r="1385" spans="1:9" s="5" customFormat="1" ht="15.75" customHeight="1" x14ac:dyDescent="0.25">
      <c r="A1385" s="269"/>
      <c r="B1385" s="279"/>
      <c r="C1385" s="280"/>
      <c r="D1385" s="280"/>
      <c r="E1385" s="127"/>
      <c r="F1385" s="127"/>
      <c r="G1385" s="127"/>
      <c r="H1385" s="58"/>
      <c r="I1385" s="271"/>
    </row>
    <row r="1386" spans="1:9" s="5" customFormat="1" ht="15.75" customHeight="1" x14ac:dyDescent="0.25">
      <c r="A1386" s="269"/>
      <c r="B1386" s="279"/>
      <c r="C1386" s="280"/>
      <c r="D1386" s="280"/>
      <c r="E1386" s="127"/>
      <c r="F1386" s="127"/>
      <c r="G1386" s="127"/>
      <c r="H1386" s="58"/>
      <c r="I1386" s="271"/>
    </row>
    <row r="1387" spans="1:9" s="5" customFormat="1" ht="15.75" customHeight="1" x14ac:dyDescent="0.25">
      <c r="A1387" s="269"/>
      <c r="B1387" s="279"/>
      <c r="C1387" s="280"/>
      <c r="D1387" s="280"/>
      <c r="E1387" s="161"/>
      <c r="F1387" s="127"/>
      <c r="G1387" s="127"/>
      <c r="H1387" s="58"/>
      <c r="I1387" s="271"/>
    </row>
    <row r="1388" spans="1:9" s="5" customFormat="1" ht="15.75" customHeight="1" x14ac:dyDescent="0.25">
      <c r="A1388" s="269"/>
      <c r="B1388" s="279"/>
      <c r="C1388" s="280"/>
      <c r="D1388" s="280"/>
      <c r="E1388" s="127"/>
      <c r="F1388" s="127"/>
      <c r="G1388" s="127"/>
      <c r="H1388" s="58"/>
      <c r="I1388" s="271"/>
    </row>
    <row r="1389" spans="1:9" s="5" customFormat="1" ht="15.75" customHeight="1" x14ac:dyDescent="0.25">
      <c r="A1389" s="269"/>
      <c r="B1389" s="279"/>
      <c r="C1389" s="280"/>
      <c r="D1389" s="280"/>
      <c r="E1389" s="161"/>
      <c r="F1389" s="127"/>
      <c r="G1389" s="127"/>
      <c r="H1389" s="58"/>
      <c r="I1389" s="271"/>
    </row>
    <row r="1390" spans="1:9" s="5" customFormat="1" ht="15.75" customHeight="1" x14ac:dyDescent="0.25">
      <c r="A1390" s="269"/>
      <c r="B1390" s="279"/>
      <c r="C1390" s="280"/>
      <c r="D1390" s="280"/>
      <c r="E1390" s="127"/>
      <c r="F1390" s="127"/>
      <c r="G1390" s="127"/>
      <c r="H1390" s="58"/>
      <c r="I1390" s="271"/>
    </row>
    <row r="1391" spans="1:9" s="5" customFormat="1" ht="15.75" customHeight="1" x14ac:dyDescent="0.25">
      <c r="A1391" s="269"/>
      <c r="B1391" s="279"/>
      <c r="C1391" s="280"/>
      <c r="D1391" s="280"/>
      <c r="E1391" s="127"/>
      <c r="F1391" s="127"/>
      <c r="G1391" s="127"/>
      <c r="H1391" s="58"/>
      <c r="I1391" s="271"/>
    </row>
    <row r="1392" spans="1:9" s="5" customFormat="1" ht="15.75" customHeight="1" x14ac:dyDescent="0.25">
      <c r="A1392" s="269"/>
      <c r="B1392" s="279"/>
      <c r="C1392" s="280"/>
      <c r="D1392" s="280"/>
      <c r="E1392" s="127"/>
      <c r="F1392" s="127"/>
      <c r="G1392" s="127"/>
      <c r="H1392" s="58"/>
      <c r="I1392" s="271"/>
    </row>
    <row r="1393" spans="1:9" s="5" customFormat="1" ht="15.75" customHeight="1" x14ac:dyDescent="0.25">
      <c r="A1393" s="269"/>
      <c r="B1393" s="279"/>
      <c r="C1393" s="280"/>
      <c r="D1393" s="280"/>
      <c r="E1393" s="127"/>
      <c r="F1393" s="127"/>
      <c r="G1393" s="127"/>
      <c r="H1393" s="58"/>
      <c r="I1393" s="271"/>
    </row>
    <row r="1394" spans="1:9" s="5" customFormat="1" ht="15.75" customHeight="1" x14ac:dyDescent="0.25">
      <c r="A1394" s="269"/>
      <c r="B1394" s="279"/>
      <c r="C1394" s="280"/>
      <c r="D1394" s="280"/>
      <c r="E1394" s="127"/>
      <c r="F1394" s="127"/>
      <c r="G1394" s="127"/>
      <c r="H1394" s="58"/>
      <c r="I1394" s="271"/>
    </row>
    <row r="1395" spans="1:9" s="5" customFormat="1" ht="15.75" customHeight="1" x14ac:dyDescent="0.25">
      <c r="A1395" s="269"/>
      <c r="B1395" s="279"/>
      <c r="C1395" s="280"/>
      <c r="D1395" s="280"/>
      <c r="E1395" s="127"/>
      <c r="F1395" s="127"/>
      <c r="G1395" s="127"/>
      <c r="H1395" s="58"/>
      <c r="I1395" s="271"/>
    </row>
    <row r="1396" spans="1:9" s="5" customFormat="1" ht="15.75" customHeight="1" x14ac:dyDescent="0.25">
      <c r="A1396" s="269"/>
      <c r="B1396" s="279"/>
      <c r="C1396" s="280"/>
      <c r="D1396" s="280"/>
      <c r="E1396" s="127"/>
      <c r="F1396" s="127"/>
      <c r="G1396" s="127"/>
      <c r="H1396" s="58"/>
      <c r="I1396" s="271"/>
    </row>
    <row r="1397" spans="1:9" s="5" customFormat="1" ht="15.75" customHeight="1" x14ac:dyDescent="0.25">
      <c r="A1397" s="269"/>
      <c r="B1397" s="279"/>
      <c r="C1397" s="280"/>
      <c r="D1397" s="280"/>
      <c r="E1397" s="127"/>
      <c r="F1397" s="127"/>
      <c r="G1397" s="127"/>
      <c r="H1397" s="58"/>
      <c r="I1397" s="271"/>
    </row>
    <row r="1398" spans="1:9" s="5" customFormat="1" ht="15.75" customHeight="1" x14ac:dyDescent="0.25">
      <c r="A1398" s="269"/>
      <c r="B1398" s="279"/>
      <c r="C1398" s="280"/>
      <c r="D1398" s="280"/>
      <c r="E1398" s="127"/>
      <c r="F1398" s="127"/>
      <c r="G1398" s="127"/>
      <c r="H1398" s="58"/>
      <c r="I1398" s="271"/>
    </row>
    <row r="1399" spans="1:9" s="5" customFormat="1" ht="15.75" customHeight="1" x14ac:dyDescent="0.25">
      <c r="A1399" s="269"/>
      <c r="B1399" s="279"/>
      <c r="C1399" s="280"/>
      <c r="D1399" s="280"/>
      <c r="E1399" s="127"/>
      <c r="F1399" s="127"/>
      <c r="G1399" s="127"/>
      <c r="H1399" s="58"/>
      <c r="I1399" s="271"/>
    </row>
    <row r="1400" spans="1:9" s="5" customFormat="1" ht="15.75" customHeight="1" x14ac:dyDescent="0.25">
      <c r="A1400" s="269"/>
      <c r="B1400" s="279"/>
      <c r="C1400" s="280"/>
      <c r="D1400" s="280"/>
      <c r="E1400" s="127"/>
      <c r="F1400" s="127"/>
      <c r="G1400" s="127"/>
      <c r="H1400" s="58"/>
      <c r="I1400" s="271"/>
    </row>
    <row r="1401" spans="1:9" s="5" customFormat="1" ht="15.75" customHeight="1" x14ac:dyDescent="0.25">
      <c r="A1401" s="269"/>
      <c r="B1401" s="279"/>
      <c r="C1401" s="280"/>
      <c r="D1401" s="280"/>
      <c r="E1401" s="127"/>
      <c r="F1401" s="127"/>
      <c r="G1401" s="127"/>
      <c r="H1401" s="58"/>
      <c r="I1401" s="271"/>
    </row>
    <row r="1402" spans="1:9" s="5" customFormat="1" ht="15.75" customHeight="1" x14ac:dyDescent="0.25">
      <c r="A1402" s="269"/>
      <c r="B1402" s="279"/>
      <c r="C1402" s="280"/>
      <c r="D1402" s="280"/>
      <c r="E1402" s="127"/>
      <c r="F1402" s="127"/>
      <c r="G1402" s="127"/>
      <c r="H1402" s="58"/>
      <c r="I1402" s="271"/>
    </row>
    <row r="1403" spans="1:9" s="5" customFormat="1" ht="15.75" customHeight="1" x14ac:dyDescent="0.25">
      <c r="A1403" s="269"/>
      <c r="B1403" s="279"/>
      <c r="C1403" s="280"/>
      <c r="D1403" s="280"/>
      <c r="E1403" s="127"/>
      <c r="F1403" s="127"/>
      <c r="G1403" s="127"/>
      <c r="H1403" s="58"/>
      <c r="I1403" s="271"/>
    </row>
    <row r="1404" spans="1:9" s="5" customFormat="1" ht="15.75" customHeight="1" x14ac:dyDescent="0.25">
      <c r="A1404" s="269"/>
      <c r="B1404" s="279"/>
      <c r="C1404" s="280"/>
      <c r="D1404" s="280"/>
      <c r="E1404" s="127"/>
      <c r="F1404" s="127"/>
      <c r="G1404" s="127"/>
      <c r="H1404" s="58"/>
      <c r="I1404" s="271"/>
    </row>
    <row r="1405" spans="1:9" s="5" customFormat="1" ht="15.75" customHeight="1" x14ac:dyDescent="0.25">
      <c r="A1405" s="269"/>
      <c r="B1405" s="279"/>
      <c r="C1405" s="280"/>
      <c r="D1405" s="280"/>
      <c r="E1405" s="127"/>
      <c r="F1405" s="127"/>
      <c r="G1405" s="127"/>
      <c r="H1405" s="58"/>
      <c r="I1405" s="271"/>
    </row>
    <row r="1406" spans="1:9" s="5" customFormat="1" ht="15.75" customHeight="1" x14ac:dyDescent="0.25">
      <c r="A1406" s="269"/>
      <c r="B1406" s="279"/>
      <c r="C1406" s="280"/>
      <c r="D1406" s="280"/>
      <c r="E1406" s="127"/>
      <c r="F1406" s="127"/>
      <c r="G1406" s="127"/>
      <c r="H1406" s="58"/>
      <c r="I1406" s="271"/>
    </row>
    <row r="1407" spans="1:9" s="5" customFormat="1" ht="15.75" customHeight="1" x14ac:dyDescent="0.25">
      <c r="A1407" s="269"/>
      <c r="B1407" s="279"/>
      <c r="C1407" s="280"/>
      <c r="D1407" s="280"/>
      <c r="E1407" s="127"/>
      <c r="F1407" s="127"/>
      <c r="G1407" s="127"/>
      <c r="H1407" s="58"/>
      <c r="I1407" s="271"/>
    </row>
    <row r="1408" spans="1:9" s="5" customFormat="1" ht="15.75" customHeight="1" x14ac:dyDescent="0.25">
      <c r="A1408" s="269"/>
      <c r="B1408" s="279"/>
      <c r="C1408" s="280"/>
      <c r="D1408" s="280"/>
      <c r="E1408" s="127"/>
      <c r="F1408" s="127"/>
      <c r="G1408" s="127"/>
      <c r="H1408" s="58"/>
      <c r="I1408" s="271"/>
    </row>
    <row r="1409" spans="1:9" s="5" customFormat="1" ht="15.75" customHeight="1" x14ac:dyDescent="0.25">
      <c r="A1409" s="269"/>
      <c r="B1409" s="279"/>
      <c r="C1409" s="280"/>
      <c r="D1409" s="280"/>
      <c r="E1409" s="127"/>
      <c r="F1409" s="127"/>
      <c r="G1409" s="127"/>
      <c r="H1409" s="58"/>
      <c r="I1409" s="271"/>
    </row>
    <row r="1410" spans="1:9" s="5" customFormat="1" ht="15.75" customHeight="1" x14ac:dyDescent="0.25">
      <c r="A1410" s="269"/>
      <c r="B1410" s="279"/>
      <c r="C1410" s="280"/>
      <c r="D1410" s="280"/>
      <c r="E1410" s="127"/>
      <c r="F1410" s="127"/>
      <c r="G1410" s="127"/>
      <c r="H1410" s="58"/>
      <c r="I1410" s="271"/>
    </row>
    <row r="1411" spans="1:9" s="5" customFormat="1" ht="15.75" customHeight="1" x14ac:dyDescent="0.25">
      <c r="A1411" s="269"/>
      <c r="B1411" s="279"/>
      <c r="C1411" s="280"/>
      <c r="D1411" s="280"/>
      <c r="E1411" s="127"/>
      <c r="F1411" s="127"/>
      <c r="G1411" s="127"/>
      <c r="H1411" s="58"/>
      <c r="I1411" s="271"/>
    </row>
    <row r="1412" spans="1:9" s="5" customFormat="1" ht="15.75" customHeight="1" x14ac:dyDescent="0.25">
      <c r="A1412" s="269"/>
      <c r="B1412" s="279"/>
      <c r="C1412" s="280"/>
      <c r="D1412" s="280"/>
      <c r="E1412" s="127"/>
      <c r="F1412" s="127"/>
      <c r="G1412" s="127"/>
      <c r="H1412" s="58"/>
      <c r="I1412" s="271"/>
    </row>
    <row r="1413" spans="1:9" s="5" customFormat="1" ht="15.75" customHeight="1" x14ac:dyDescent="0.25">
      <c r="A1413" s="269"/>
      <c r="B1413" s="279"/>
      <c r="C1413" s="280"/>
      <c r="D1413" s="280"/>
      <c r="E1413" s="127"/>
      <c r="F1413" s="127"/>
      <c r="G1413" s="127"/>
      <c r="H1413" s="58"/>
      <c r="I1413" s="271"/>
    </row>
    <row r="1414" spans="1:9" s="5" customFormat="1" ht="15.75" customHeight="1" x14ac:dyDescent="0.25">
      <c r="A1414" s="269"/>
      <c r="B1414" s="279"/>
      <c r="C1414" s="280"/>
      <c r="D1414" s="280"/>
      <c r="E1414" s="127"/>
      <c r="F1414" s="127"/>
      <c r="G1414" s="127"/>
      <c r="H1414" s="58"/>
      <c r="I1414" s="271"/>
    </row>
    <row r="1415" spans="1:9" s="5" customFormat="1" ht="15.75" customHeight="1" x14ac:dyDescent="0.25">
      <c r="A1415" s="269"/>
      <c r="B1415" s="279"/>
      <c r="C1415" s="280"/>
      <c r="D1415" s="280"/>
      <c r="E1415" s="127"/>
      <c r="F1415" s="127"/>
      <c r="G1415" s="127"/>
      <c r="H1415" s="58"/>
      <c r="I1415" s="271"/>
    </row>
    <row r="1416" spans="1:9" s="5" customFormat="1" ht="15.75" customHeight="1" x14ac:dyDescent="0.25">
      <c r="A1416" s="269"/>
      <c r="B1416" s="279"/>
      <c r="C1416" s="280"/>
      <c r="D1416" s="280"/>
      <c r="E1416" s="127"/>
      <c r="F1416" s="127"/>
      <c r="G1416" s="127"/>
      <c r="H1416" s="58"/>
      <c r="I1416" s="271"/>
    </row>
    <row r="1417" spans="1:9" s="5" customFormat="1" ht="15.75" customHeight="1" x14ac:dyDescent="0.25">
      <c r="A1417" s="269"/>
      <c r="B1417" s="279"/>
      <c r="C1417" s="280"/>
      <c r="D1417" s="280"/>
      <c r="E1417" s="127"/>
      <c r="F1417" s="127"/>
      <c r="G1417" s="127"/>
      <c r="H1417" s="58"/>
      <c r="I1417" s="271"/>
    </row>
    <row r="1418" spans="1:9" s="5" customFormat="1" ht="15.75" customHeight="1" x14ac:dyDescent="0.25">
      <c r="A1418" s="269"/>
      <c r="B1418" s="279"/>
      <c r="C1418" s="280"/>
      <c r="D1418" s="280"/>
      <c r="E1418" s="127"/>
      <c r="F1418" s="127"/>
      <c r="G1418" s="127"/>
      <c r="H1418" s="58"/>
      <c r="I1418" s="271"/>
    </row>
    <row r="1419" spans="1:9" s="5" customFormat="1" ht="15.75" customHeight="1" x14ac:dyDescent="0.25">
      <c r="A1419" s="269"/>
      <c r="B1419" s="279"/>
      <c r="C1419" s="280"/>
      <c r="D1419" s="280"/>
      <c r="E1419" s="127"/>
      <c r="F1419" s="127"/>
      <c r="G1419" s="127"/>
      <c r="H1419" s="58"/>
      <c r="I1419" s="271"/>
    </row>
    <row r="1420" spans="1:9" s="5" customFormat="1" ht="15.75" customHeight="1" x14ac:dyDescent="0.25">
      <c r="A1420" s="269"/>
      <c r="B1420" s="279"/>
      <c r="C1420" s="280"/>
      <c r="D1420" s="280"/>
      <c r="E1420" s="127"/>
      <c r="F1420" s="127"/>
      <c r="G1420" s="127"/>
      <c r="H1420" s="58"/>
      <c r="I1420" s="271"/>
    </row>
    <row r="1421" spans="1:9" s="5" customFormat="1" ht="15.75" customHeight="1" x14ac:dyDescent="0.25">
      <c r="A1421" s="269"/>
      <c r="B1421" s="279"/>
      <c r="C1421" s="280"/>
      <c r="D1421" s="280"/>
      <c r="E1421" s="127"/>
      <c r="F1421" s="127"/>
      <c r="G1421" s="127"/>
      <c r="H1421" s="58"/>
      <c r="I1421" s="271"/>
    </row>
    <row r="1422" spans="1:9" s="5" customFormat="1" ht="15.75" customHeight="1" x14ac:dyDescent="0.25">
      <c r="A1422" s="269"/>
      <c r="B1422" s="279"/>
      <c r="C1422" s="280"/>
      <c r="D1422" s="280"/>
      <c r="E1422" s="127"/>
      <c r="F1422" s="127"/>
      <c r="G1422" s="127"/>
      <c r="H1422" s="58"/>
      <c r="I1422" s="271"/>
    </row>
    <row r="1423" spans="1:9" s="5" customFormat="1" ht="15.75" customHeight="1" x14ac:dyDescent="0.25">
      <c r="A1423" s="269"/>
      <c r="B1423" s="279"/>
      <c r="C1423" s="280"/>
      <c r="D1423" s="280"/>
      <c r="E1423" s="127"/>
      <c r="F1423" s="127"/>
      <c r="G1423" s="127"/>
      <c r="H1423" s="58"/>
      <c r="I1423" s="271"/>
    </row>
    <row r="1424" spans="1:9" s="5" customFormat="1" ht="15.75" customHeight="1" x14ac:dyDescent="0.25">
      <c r="A1424" s="269"/>
      <c r="B1424" s="279"/>
      <c r="C1424" s="280"/>
      <c r="D1424" s="280"/>
      <c r="E1424" s="127"/>
      <c r="F1424" s="127"/>
      <c r="G1424" s="127"/>
      <c r="H1424" s="58"/>
      <c r="I1424" s="271"/>
    </row>
    <row r="1425" spans="1:9" s="5" customFormat="1" ht="15.75" customHeight="1" x14ac:dyDescent="0.25">
      <c r="A1425" s="269"/>
      <c r="B1425" s="279"/>
      <c r="C1425" s="280"/>
      <c r="D1425" s="280"/>
      <c r="E1425" s="127"/>
      <c r="F1425" s="127"/>
      <c r="G1425" s="127"/>
      <c r="H1425" s="58"/>
      <c r="I1425" s="271"/>
    </row>
    <row r="1426" spans="1:9" s="5" customFormat="1" ht="15.75" customHeight="1" x14ac:dyDescent="0.25">
      <c r="A1426" s="278"/>
      <c r="B1426" s="55"/>
      <c r="C1426" s="56"/>
      <c r="D1426" s="56"/>
      <c r="E1426" s="56"/>
      <c r="F1426" s="56"/>
      <c r="G1426" s="56"/>
      <c r="H1426" s="12"/>
      <c r="I1426" s="261"/>
    </row>
    <row r="1427" spans="1:9" s="5" customFormat="1" ht="15.75" customHeight="1" x14ac:dyDescent="0.25">
      <c r="A1427" s="269" t="s">
        <v>292</v>
      </c>
      <c r="B1427" s="464" t="s">
        <v>597</v>
      </c>
      <c r="C1427" s="464"/>
      <c r="D1427" s="464"/>
      <c r="E1427" s="464"/>
      <c r="F1427" s="464"/>
      <c r="G1427" s="464"/>
      <c r="H1427" s="58" t="s">
        <v>21</v>
      </c>
      <c r="I1427" s="271">
        <f>F1449</f>
        <v>1351.3170419426046</v>
      </c>
    </row>
    <row r="1428" spans="1:9" s="5" customFormat="1" ht="15.75" customHeight="1" x14ac:dyDescent="0.25">
      <c r="A1428" s="269"/>
      <c r="B1428" s="165"/>
      <c r="C1428" s="166"/>
      <c r="D1428" s="166"/>
      <c r="E1428" s="166"/>
      <c r="F1428" s="166"/>
      <c r="G1428" s="166"/>
      <c r="H1428" s="58"/>
      <c r="I1428" s="271"/>
    </row>
    <row r="1429" spans="1:9" s="5" customFormat="1" ht="15.75" customHeight="1" x14ac:dyDescent="0.25">
      <c r="A1429" s="269"/>
      <c r="B1429" s="450" t="s">
        <v>493</v>
      </c>
      <c r="C1429" s="450"/>
      <c r="D1429" s="56"/>
      <c r="E1429" s="56"/>
      <c r="F1429" s="56"/>
      <c r="G1429" s="56"/>
      <c r="H1429" s="58"/>
      <c r="I1429" s="271"/>
    </row>
    <row r="1430" spans="1:9" s="5" customFormat="1" ht="15.75" customHeight="1" x14ac:dyDescent="0.25">
      <c r="A1430" s="269"/>
      <c r="B1430" s="184"/>
      <c r="C1430" s="185"/>
      <c r="D1430" s="56"/>
      <c r="E1430" s="56"/>
      <c r="F1430" s="56"/>
      <c r="G1430" s="56"/>
      <c r="H1430" s="58"/>
      <c r="I1430" s="271"/>
    </row>
    <row r="1431" spans="1:9" s="5" customFormat="1" ht="15.75" customHeight="1" x14ac:dyDescent="0.25">
      <c r="A1431" s="269"/>
      <c r="B1431" s="22" t="s">
        <v>418</v>
      </c>
      <c r="C1431" s="143"/>
      <c r="D1431" s="45" t="s">
        <v>42</v>
      </c>
      <c r="E1431" s="46">
        <v>500.4</v>
      </c>
      <c r="F1431" s="46" t="s">
        <v>21</v>
      </c>
      <c r="G1431" s="144"/>
      <c r="H1431" s="58"/>
      <c r="I1431" s="271"/>
    </row>
    <row r="1432" spans="1:9" s="5" customFormat="1" ht="15.75" customHeight="1" x14ac:dyDescent="0.25">
      <c r="A1432" s="269"/>
      <c r="B1432" s="22"/>
      <c r="C1432" s="143"/>
      <c r="D1432" s="143"/>
      <c r="E1432" s="45"/>
      <c r="F1432" s="143"/>
      <c r="G1432" s="144"/>
      <c r="H1432" s="58"/>
      <c r="I1432" s="271"/>
    </row>
    <row r="1433" spans="1:9" s="5" customFormat="1" ht="15.75" customHeight="1" x14ac:dyDescent="0.25">
      <c r="A1433" s="269"/>
      <c r="B1433" s="22"/>
      <c r="C1433" s="45"/>
      <c r="D1433" s="45"/>
      <c r="E1433" s="45"/>
      <c r="F1433" s="45"/>
      <c r="G1433" s="47"/>
      <c r="H1433" s="58"/>
      <c r="I1433" s="271"/>
    </row>
    <row r="1434" spans="1:9" s="5" customFormat="1" ht="15.75" customHeight="1" x14ac:dyDescent="0.25">
      <c r="A1434" s="269"/>
      <c r="B1434" s="22" t="s">
        <v>579</v>
      </c>
      <c r="C1434" s="44">
        <v>479.17</v>
      </c>
      <c r="D1434" s="44">
        <f>C1434*5</f>
        <v>2395.85</v>
      </c>
      <c r="E1434" s="233">
        <f>D1434/36.24</f>
        <v>66.110651214128026</v>
      </c>
      <c r="F1434" s="44" t="s">
        <v>21</v>
      </c>
      <c r="G1434" s="47"/>
      <c r="H1434" s="58"/>
      <c r="I1434" s="271"/>
    </row>
    <row r="1435" spans="1:9" s="5" customFormat="1" ht="15.75" customHeight="1" x14ac:dyDescent="0.25">
      <c r="A1435" s="269"/>
      <c r="B1435" s="22" t="s">
        <v>580</v>
      </c>
      <c r="C1435" s="44">
        <v>479.17</v>
      </c>
      <c r="D1435" s="44">
        <f>C1435*3</f>
        <v>1437.51</v>
      </c>
      <c r="E1435" s="233">
        <f>D1435/36.24</f>
        <v>39.66639072847682</v>
      </c>
      <c r="F1435" s="44" t="s">
        <v>21</v>
      </c>
      <c r="G1435" s="47"/>
      <c r="H1435" s="58"/>
      <c r="I1435" s="271"/>
    </row>
    <row r="1436" spans="1:9" s="5" customFormat="1" ht="15.75" customHeight="1" x14ac:dyDescent="0.25">
      <c r="A1436" s="269"/>
      <c r="B1436" s="22"/>
      <c r="C1436" s="437"/>
      <c r="D1436" s="44" t="s">
        <v>69</v>
      </c>
      <c r="E1436" s="233">
        <f>SUM(E1434:E1435)</f>
        <v>105.77704194260485</v>
      </c>
      <c r="F1436" s="44" t="s">
        <v>21</v>
      </c>
      <c r="G1436" s="47"/>
      <c r="H1436" s="58"/>
      <c r="I1436" s="271"/>
    </row>
    <row r="1437" spans="1:9" s="5" customFormat="1" ht="15.75" customHeight="1" x14ac:dyDescent="0.25">
      <c r="A1437" s="269"/>
      <c r="B1437" s="22"/>
      <c r="C1437" s="45"/>
      <c r="D1437" s="45"/>
      <c r="E1437" s="45"/>
      <c r="F1437" s="45"/>
      <c r="G1437" s="47"/>
      <c r="H1437" s="58"/>
      <c r="I1437" s="271"/>
    </row>
    <row r="1438" spans="1:9" s="5" customFormat="1" ht="15.75" customHeight="1" x14ac:dyDescent="0.25">
      <c r="A1438" s="269"/>
      <c r="B1438" s="22" t="s">
        <v>411</v>
      </c>
      <c r="C1438" s="45"/>
      <c r="D1438" s="45" t="s">
        <v>42</v>
      </c>
      <c r="E1438" s="44">
        <v>489.83</v>
      </c>
      <c r="F1438" s="29" t="s">
        <v>21</v>
      </c>
      <c r="G1438" s="47"/>
      <c r="H1438" s="58"/>
      <c r="I1438" s="271"/>
    </row>
    <row r="1439" spans="1:9" s="5" customFormat="1" ht="15.75" customHeight="1" x14ac:dyDescent="0.25">
      <c r="A1439" s="269"/>
      <c r="B1439" s="22"/>
      <c r="C1439" s="45"/>
      <c r="D1439" s="45"/>
      <c r="E1439" s="45"/>
      <c r="F1439" s="45"/>
      <c r="G1439" s="47"/>
      <c r="H1439" s="58"/>
      <c r="I1439" s="271"/>
    </row>
    <row r="1440" spans="1:9" s="5" customFormat="1" ht="15.75" customHeight="1" x14ac:dyDescent="0.25">
      <c r="A1440" s="269"/>
      <c r="B1440" s="22" t="s">
        <v>570</v>
      </c>
      <c r="C1440" s="143"/>
      <c r="D1440" s="143"/>
      <c r="E1440" s="45">
        <v>68.36</v>
      </c>
      <c r="F1440" s="143"/>
      <c r="G1440" s="144"/>
      <c r="H1440" s="58"/>
      <c r="I1440" s="271"/>
    </row>
    <row r="1441" spans="1:9" s="5" customFormat="1" ht="15.75" customHeight="1" x14ac:dyDescent="0.25">
      <c r="A1441" s="269"/>
      <c r="B1441" s="22" t="s">
        <v>571</v>
      </c>
      <c r="C1441" s="143"/>
      <c r="D1441" s="143"/>
      <c r="E1441" s="45">
        <f>SUM(E1438-E1440)</f>
        <v>421.46999999999997</v>
      </c>
      <c r="F1441" s="143"/>
      <c r="G1441" s="144"/>
      <c r="H1441" s="58"/>
      <c r="I1441" s="271"/>
    </row>
    <row r="1442" spans="1:9" s="5" customFormat="1" ht="15.75" customHeight="1" x14ac:dyDescent="0.25">
      <c r="A1442" s="269"/>
      <c r="B1442" s="22"/>
      <c r="C1442" s="143"/>
      <c r="D1442" s="143"/>
      <c r="E1442" s="45"/>
      <c r="F1442" s="143"/>
      <c r="G1442" s="143"/>
      <c r="H1442" s="58"/>
      <c r="I1442" s="271"/>
    </row>
    <row r="1443" spans="1:9" s="5" customFormat="1" ht="15.75" customHeight="1" x14ac:dyDescent="0.25">
      <c r="A1443" s="269"/>
      <c r="B1443" s="22"/>
      <c r="C1443" s="143"/>
      <c r="D1443" s="143"/>
      <c r="E1443" s="45"/>
      <c r="F1443" s="143"/>
      <c r="G1443" s="143"/>
      <c r="H1443" s="58"/>
      <c r="I1443" s="271"/>
    </row>
    <row r="1444" spans="1:9" s="5" customFormat="1" ht="15.75" customHeight="1" x14ac:dyDescent="0.25">
      <c r="A1444" s="269"/>
      <c r="B1444" s="44" t="s">
        <v>581</v>
      </c>
      <c r="D1444" s="45" t="s">
        <v>582</v>
      </c>
      <c r="E1444" s="45"/>
      <c r="F1444" s="45" t="s">
        <v>583</v>
      </c>
      <c r="G1444" s="143"/>
      <c r="H1444" s="58"/>
      <c r="I1444" s="271"/>
    </row>
    <row r="1445" spans="1:9" s="5" customFormat="1" ht="15.75" customHeight="1" x14ac:dyDescent="0.25">
      <c r="A1445" s="269"/>
      <c r="B1445" s="233">
        <f>E1431+E1436</f>
        <v>606.17704194260477</v>
      </c>
      <c r="C1445" s="45" t="s">
        <v>128</v>
      </c>
      <c r="D1445" s="45">
        <f>E1376</f>
        <v>745.14</v>
      </c>
      <c r="E1445" s="45" t="s">
        <v>42</v>
      </c>
      <c r="F1445" s="46">
        <f>SUM(B1445+D1445)</f>
        <v>1351.3170419426046</v>
      </c>
      <c r="G1445" s="143"/>
      <c r="H1445" s="58"/>
      <c r="I1445" s="271"/>
    </row>
    <row r="1446" spans="1:9" s="5" customFormat="1" ht="15.75" customHeight="1" x14ac:dyDescent="0.25">
      <c r="A1446" s="269"/>
      <c r="B1446" s="22"/>
      <c r="C1446" s="143"/>
      <c r="D1446" s="143"/>
      <c r="E1446" s="45"/>
      <c r="F1446" s="143"/>
      <c r="G1446" s="143"/>
      <c r="H1446" s="58"/>
      <c r="I1446" s="271"/>
    </row>
    <row r="1447" spans="1:9" s="5" customFormat="1" ht="15.75" customHeight="1" x14ac:dyDescent="0.25">
      <c r="A1447" s="269"/>
      <c r="B1447" s="22"/>
      <c r="C1447" s="143"/>
      <c r="D1447" s="143"/>
      <c r="E1447" s="45"/>
      <c r="F1447" s="143"/>
      <c r="G1447" s="143"/>
      <c r="H1447" s="58"/>
      <c r="I1447" s="271"/>
    </row>
    <row r="1448" spans="1:9" s="5" customFormat="1" ht="15.75" customHeight="1" x14ac:dyDescent="0.25">
      <c r="A1448" s="269"/>
      <c r="B1448" s="22"/>
      <c r="C1448" s="143"/>
      <c r="D1448" s="143"/>
      <c r="E1448" s="45"/>
      <c r="F1448" s="143"/>
      <c r="G1448" s="143"/>
      <c r="H1448" s="58"/>
      <c r="I1448" s="271"/>
    </row>
    <row r="1449" spans="1:9" s="5" customFormat="1" ht="15.75" customHeight="1" x14ac:dyDescent="0.25">
      <c r="A1449" s="269"/>
      <c r="B1449" s="478" t="s">
        <v>596</v>
      </c>
      <c r="C1449" s="478"/>
      <c r="D1449" s="478"/>
      <c r="E1449" s="478"/>
      <c r="F1449" s="282">
        <f>F1445</f>
        <v>1351.3170419426046</v>
      </c>
      <c r="G1449" s="57" t="s">
        <v>21</v>
      </c>
      <c r="H1449" s="58"/>
      <c r="I1449" s="271"/>
    </row>
    <row r="1450" spans="1:9" s="5" customFormat="1" ht="15.75" customHeight="1" x14ac:dyDescent="0.25">
      <c r="A1450" s="269"/>
      <c r="B1450" s="124"/>
      <c r="C1450" s="125"/>
      <c r="D1450" s="125"/>
      <c r="E1450" s="125"/>
      <c r="F1450" s="49"/>
      <c r="G1450" s="57"/>
      <c r="H1450" s="58"/>
      <c r="I1450" s="271"/>
    </row>
    <row r="1451" spans="1:9" s="5" customFormat="1" ht="15.75" customHeight="1" x14ac:dyDescent="0.25">
      <c r="A1451" s="269"/>
      <c r="B1451" s="124"/>
      <c r="C1451" s="125"/>
      <c r="D1451" s="125"/>
      <c r="E1451" s="125"/>
      <c r="F1451" s="49"/>
      <c r="G1451" s="57"/>
      <c r="H1451" s="58"/>
      <c r="I1451" s="271"/>
    </row>
    <row r="1452" spans="1:9" s="5" customFormat="1" ht="15.75" customHeight="1" x14ac:dyDescent="0.25">
      <c r="A1452" s="269"/>
      <c r="B1452" s="124"/>
      <c r="C1452" s="125"/>
      <c r="D1452" s="125"/>
      <c r="E1452" s="125"/>
      <c r="F1452" s="49"/>
      <c r="G1452" s="57"/>
      <c r="H1452" s="58"/>
      <c r="I1452" s="271"/>
    </row>
    <row r="1453" spans="1:9" s="5" customFormat="1" ht="15.75" customHeight="1" x14ac:dyDescent="0.25">
      <c r="A1453" s="269"/>
      <c r="B1453" s="124"/>
      <c r="C1453" s="125"/>
      <c r="D1453" s="125"/>
      <c r="E1453" s="125"/>
      <c r="F1453" s="49"/>
      <c r="G1453" s="57"/>
      <c r="H1453" s="58"/>
      <c r="I1453" s="271"/>
    </row>
    <row r="1454" spans="1:9" s="5" customFormat="1" ht="15.75" customHeight="1" x14ac:dyDescent="0.25">
      <c r="A1454" s="269"/>
      <c r="B1454" s="124"/>
      <c r="C1454" s="125"/>
      <c r="D1454" s="125"/>
      <c r="E1454" s="125"/>
      <c r="F1454" s="49"/>
      <c r="G1454" s="57"/>
      <c r="H1454" s="58"/>
      <c r="I1454" s="271"/>
    </row>
    <row r="1455" spans="1:9" s="5" customFormat="1" ht="15.75" customHeight="1" x14ac:dyDescent="0.25">
      <c r="A1455" s="269"/>
      <c r="B1455" s="124"/>
      <c r="C1455" s="125"/>
      <c r="D1455" s="565"/>
      <c r="E1455" s="125"/>
      <c r="F1455" s="49"/>
      <c r="G1455" s="57"/>
      <c r="H1455" s="58"/>
      <c r="I1455" s="271"/>
    </row>
    <row r="1456" spans="1:9" s="5" customFormat="1" ht="15.75" customHeight="1" x14ac:dyDescent="0.25">
      <c r="A1456" s="269"/>
      <c r="B1456" s="124"/>
      <c r="C1456" s="125"/>
      <c r="D1456" s="125"/>
      <c r="E1456" s="125"/>
      <c r="F1456" s="49"/>
      <c r="G1456" s="57"/>
      <c r="H1456" s="58"/>
      <c r="I1456" s="271"/>
    </row>
    <row r="1457" spans="1:9" s="5" customFormat="1" ht="15.75" customHeight="1" x14ac:dyDescent="0.25">
      <c r="A1457" s="269"/>
      <c r="B1457" s="124"/>
      <c r="C1457" s="125"/>
      <c r="D1457" s="125"/>
      <c r="E1457" s="125"/>
      <c r="F1457" s="49"/>
      <c r="G1457" s="57"/>
      <c r="H1457" s="58"/>
      <c r="I1457" s="271"/>
    </row>
    <row r="1458" spans="1:9" s="5" customFormat="1" ht="15.75" customHeight="1" x14ac:dyDescent="0.25">
      <c r="A1458" s="269"/>
      <c r="B1458" s="124"/>
      <c r="C1458" s="125"/>
      <c r="D1458" s="125"/>
      <c r="E1458" s="125"/>
      <c r="F1458" s="49"/>
      <c r="G1458" s="57"/>
      <c r="H1458" s="58"/>
      <c r="I1458" s="271"/>
    </row>
    <row r="1459" spans="1:9" s="5" customFormat="1" ht="15.75" customHeight="1" x14ac:dyDescent="0.25">
      <c r="A1459" s="269"/>
      <c r="B1459" s="124"/>
      <c r="C1459" s="125"/>
      <c r="D1459" s="125"/>
      <c r="E1459" s="125"/>
      <c r="F1459" s="49"/>
      <c r="G1459" s="57"/>
      <c r="H1459" s="58"/>
      <c r="I1459" s="271"/>
    </row>
    <row r="1460" spans="1:9" s="5" customFormat="1" ht="15.75" customHeight="1" x14ac:dyDescent="0.25">
      <c r="A1460" s="269"/>
      <c r="B1460" s="124"/>
      <c r="C1460" s="125"/>
      <c r="D1460" s="125"/>
      <c r="E1460" s="125"/>
      <c r="F1460" s="49"/>
      <c r="G1460" s="57"/>
      <c r="H1460" s="58"/>
      <c r="I1460" s="271"/>
    </row>
    <row r="1461" spans="1:9" s="5" customFormat="1" ht="15.75" customHeight="1" x14ac:dyDescent="0.25">
      <c r="A1461" s="269"/>
      <c r="B1461" s="124"/>
      <c r="C1461" s="125"/>
      <c r="D1461" s="125"/>
      <c r="E1461" s="125"/>
      <c r="F1461" s="49"/>
      <c r="G1461" s="57"/>
      <c r="H1461" s="58"/>
      <c r="I1461" s="271"/>
    </row>
    <row r="1462" spans="1:9" s="5" customFormat="1" ht="15.75" customHeight="1" x14ac:dyDescent="0.25">
      <c r="A1462" s="269"/>
      <c r="B1462" s="124"/>
      <c r="C1462" s="125"/>
      <c r="D1462" s="125"/>
      <c r="E1462" s="125"/>
      <c r="F1462" s="49"/>
      <c r="G1462" s="57"/>
      <c r="H1462" s="58"/>
      <c r="I1462" s="271"/>
    </row>
    <row r="1463" spans="1:9" s="5" customFormat="1" ht="15.75" customHeight="1" x14ac:dyDescent="0.25">
      <c r="A1463" s="269"/>
      <c r="B1463" s="124"/>
      <c r="C1463" s="125"/>
      <c r="D1463" s="125"/>
      <c r="E1463" s="125"/>
      <c r="F1463" s="49"/>
      <c r="G1463" s="57"/>
      <c r="H1463" s="58"/>
      <c r="I1463" s="271"/>
    </row>
    <row r="1464" spans="1:9" s="5" customFormat="1" ht="15.75" customHeight="1" x14ac:dyDescent="0.25">
      <c r="A1464" s="269"/>
      <c r="B1464" s="124"/>
      <c r="C1464" s="125"/>
      <c r="D1464" s="125"/>
      <c r="E1464" s="125"/>
      <c r="F1464" s="49"/>
      <c r="G1464" s="57"/>
      <c r="H1464" s="58"/>
      <c r="I1464" s="271"/>
    </row>
    <row r="1465" spans="1:9" s="5" customFormat="1" ht="15.75" customHeight="1" x14ac:dyDescent="0.25">
      <c r="A1465" s="269"/>
      <c r="B1465" s="124"/>
      <c r="C1465" s="125"/>
      <c r="D1465" s="125"/>
      <c r="E1465" s="125"/>
      <c r="F1465" s="49"/>
      <c r="G1465" s="57"/>
      <c r="H1465" s="58"/>
      <c r="I1465" s="271"/>
    </row>
    <row r="1466" spans="1:9" s="5" customFormat="1" ht="15.75" customHeight="1" x14ac:dyDescent="0.25">
      <c r="A1466" s="269"/>
      <c r="B1466" s="124"/>
      <c r="C1466" s="125"/>
      <c r="D1466" s="125"/>
      <c r="E1466" s="125"/>
      <c r="F1466" s="49"/>
      <c r="G1466" s="57"/>
      <c r="H1466" s="58"/>
      <c r="I1466" s="271"/>
    </row>
    <row r="1467" spans="1:9" s="5" customFormat="1" ht="15.75" customHeight="1" x14ac:dyDescent="0.25">
      <c r="A1467" s="269"/>
      <c r="B1467" s="124"/>
      <c r="C1467" s="125"/>
      <c r="D1467" s="125"/>
      <c r="E1467" s="125"/>
      <c r="F1467" s="49"/>
      <c r="G1467" s="57"/>
      <c r="H1467" s="58"/>
      <c r="I1467" s="271"/>
    </row>
    <row r="1468" spans="1:9" s="5" customFormat="1" ht="15.75" customHeight="1" x14ac:dyDescent="0.25">
      <c r="A1468" s="269"/>
      <c r="B1468" s="124"/>
      <c r="C1468" s="125"/>
      <c r="D1468" s="125"/>
      <c r="E1468" s="125"/>
      <c r="F1468" s="49"/>
      <c r="G1468" s="57"/>
      <c r="H1468" s="58"/>
      <c r="I1468" s="271"/>
    </row>
    <row r="1469" spans="1:9" s="5" customFormat="1" ht="15.75" customHeight="1" x14ac:dyDescent="0.25">
      <c r="A1469" s="269"/>
      <c r="B1469" s="124"/>
      <c r="C1469" s="125"/>
      <c r="D1469" s="125"/>
      <c r="E1469" s="125"/>
      <c r="F1469" s="49"/>
      <c r="G1469" s="57"/>
      <c r="H1469" s="58"/>
      <c r="I1469" s="271"/>
    </row>
    <row r="1470" spans="1:9" s="5" customFormat="1" ht="15.75" customHeight="1" x14ac:dyDescent="0.25">
      <c r="A1470" s="269"/>
      <c r="B1470" s="124"/>
      <c r="C1470" s="125"/>
      <c r="D1470" s="125"/>
      <c r="E1470" s="125"/>
      <c r="F1470" s="49"/>
      <c r="G1470" s="57"/>
      <c r="H1470" s="58"/>
      <c r="I1470" s="271"/>
    </row>
    <row r="1471" spans="1:9" s="5" customFormat="1" ht="15.75" customHeight="1" x14ac:dyDescent="0.25">
      <c r="A1471" s="269"/>
      <c r="B1471" s="124"/>
      <c r="C1471" s="125"/>
      <c r="D1471" s="125"/>
      <c r="E1471" s="125"/>
      <c r="F1471" s="49"/>
      <c r="G1471" s="57"/>
      <c r="H1471" s="58"/>
      <c r="I1471" s="271"/>
    </row>
    <row r="1472" spans="1:9" s="5" customFormat="1" ht="15.75" customHeight="1" x14ac:dyDescent="0.25">
      <c r="A1472" s="269"/>
      <c r="B1472" s="124"/>
      <c r="C1472" s="125"/>
      <c r="D1472" s="125"/>
      <c r="E1472" s="125"/>
      <c r="F1472" s="49"/>
      <c r="G1472" s="57"/>
      <c r="H1472" s="58"/>
      <c r="I1472" s="271"/>
    </row>
    <row r="1473" spans="1:9" s="5" customFormat="1" ht="15.75" customHeight="1" x14ac:dyDescent="0.25">
      <c r="A1473" s="269"/>
      <c r="B1473" s="124"/>
      <c r="C1473" s="125"/>
      <c r="D1473" s="125"/>
      <c r="E1473" s="125"/>
      <c r="F1473" s="49"/>
      <c r="G1473" s="57"/>
      <c r="H1473" s="58"/>
      <c r="I1473" s="271"/>
    </row>
    <row r="1474" spans="1:9" s="5" customFormat="1" ht="15.75" customHeight="1" x14ac:dyDescent="0.25">
      <c r="A1474" s="269"/>
      <c r="B1474" s="124"/>
      <c r="C1474" s="125"/>
      <c r="D1474" s="125"/>
      <c r="E1474" s="125"/>
      <c r="F1474" s="49"/>
      <c r="G1474" s="57"/>
      <c r="H1474" s="58"/>
      <c r="I1474" s="271"/>
    </row>
    <row r="1475" spans="1:9" s="5" customFormat="1" ht="15.75" customHeight="1" x14ac:dyDescent="0.25">
      <c r="A1475" s="269"/>
      <c r="B1475" s="124"/>
      <c r="C1475" s="125"/>
      <c r="D1475" s="125"/>
      <c r="E1475" s="125"/>
      <c r="F1475" s="49"/>
      <c r="G1475" s="57"/>
      <c r="H1475" s="58"/>
      <c r="I1475" s="271"/>
    </row>
    <row r="1476" spans="1:9" s="5" customFormat="1" ht="15.75" customHeight="1" x14ac:dyDescent="0.25">
      <c r="A1476" s="269"/>
      <c r="B1476" s="124"/>
      <c r="C1476" s="125"/>
      <c r="D1476" s="125"/>
      <c r="E1476" s="125"/>
      <c r="F1476" s="49"/>
      <c r="G1476" s="57"/>
      <c r="H1476" s="58"/>
      <c r="I1476" s="271"/>
    </row>
    <row r="1477" spans="1:9" s="5" customFormat="1" ht="15.75" customHeight="1" x14ac:dyDescent="0.25">
      <c r="A1477" s="269"/>
      <c r="B1477" s="124"/>
      <c r="C1477" s="125"/>
      <c r="D1477" s="125"/>
      <c r="E1477" s="125"/>
      <c r="F1477" s="49"/>
      <c r="G1477" s="57"/>
      <c r="H1477" s="58"/>
      <c r="I1477" s="271"/>
    </row>
    <row r="1478" spans="1:9" s="5" customFormat="1" ht="15.75" customHeight="1" x14ac:dyDescent="0.25">
      <c r="A1478" s="269"/>
      <c r="B1478" s="124"/>
      <c r="C1478" s="125"/>
      <c r="D1478" s="125"/>
      <c r="E1478" s="125"/>
      <c r="F1478" s="49"/>
      <c r="G1478" s="57"/>
      <c r="H1478" s="58"/>
      <c r="I1478" s="271"/>
    </row>
    <row r="1479" spans="1:9" s="5" customFormat="1" ht="15.75" customHeight="1" x14ac:dyDescent="0.25">
      <c r="A1479" s="269"/>
      <c r="B1479" s="124"/>
      <c r="C1479" s="125"/>
      <c r="D1479" s="125"/>
      <c r="E1479" s="125"/>
      <c r="F1479" s="49"/>
      <c r="G1479" s="57"/>
      <c r="H1479" s="58"/>
      <c r="I1479" s="271"/>
    </row>
    <row r="1480" spans="1:9" s="5" customFormat="1" ht="15.75" customHeight="1" x14ac:dyDescent="0.25">
      <c r="A1480" s="269"/>
      <c r="B1480" s="124"/>
      <c r="C1480" s="125"/>
      <c r="D1480" s="125"/>
      <c r="E1480" s="125"/>
      <c r="F1480" s="49"/>
      <c r="G1480" s="57"/>
      <c r="H1480" s="58"/>
      <c r="I1480" s="271"/>
    </row>
    <row r="1481" spans="1:9" s="5" customFormat="1" ht="15.75" customHeight="1" x14ac:dyDescent="0.25">
      <c r="A1481" s="278"/>
      <c r="B1481" s="55"/>
      <c r="C1481" s="56"/>
      <c r="D1481" s="56"/>
      <c r="E1481" s="56"/>
      <c r="F1481" s="56"/>
      <c r="G1481" s="56"/>
      <c r="H1481" s="12"/>
      <c r="I1481" s="261"/>
    </row>
    <row r="1482" spans="1:9" s="5" customFormat="1" ht="15.75" customHeight="1" x14ac:dyDescent="0.25">
      <c r="A1482" s="269" t="s">
        <v>293</v>
      </c>
      <c r="B1482" s="464" t="s">
        <v>294</v>
      </c>
      <c r="C1482" s="464"/>
      <c r="D1482" s="464"/>
      <c r="E1482" s="464"/>
      <c r="F1482" s="464"/>
      <c r="G1482" s="464"/>
      <c r="H1482" s="58" t="s">
        <v>259</v>
      </c>
      <c r="I1482" s="271">
        <f>F1488</f>
        <v>220</v>
      </c>
    </row>
    <row r="1483" spans="1:9" s="5" customFormat="1" ht="15.75" customHeight="1" x14ac:dyDescent="0.25">
      <c r="A1483" s="269"/>
      <c r="B1483" s="55"/>
      <c r="C1483" s="283"/>
      <c r="D1483" s="56"/>
      <c r="E1483" s="56"/>
      <c r="F1483" s="56"/>
      <c r="G1483" s="56"/>
      <c r="H1483" s="58"/>
      <c r="I1483" s="271"/>
    </row>
    <row r="1484" spans="1:9" s="5" customFormat="1" ht="15.75" customHeight="1" x14ac:dyDescent="0.25">
      <c r="A1484" s="269"/>
      <c r="B1484" s="465" t="s">
        <v>294</v>
      </c>
      <c r="C1484" s="465"/>
      <c r="D1484" s="465"/>
      <c r="E1484" s="52" t="s">
        <v>42</v>
      </c>
      <c r="F1484" s="52">
        <v>220</v>
      </c>
      <c r="G1484" s="16" t="s">
        <v>6</v>
      </c>
      <c r="H1484" s="58"/>
      <c r="I1484" s="271"/>
    </row>
    <row r="1485" spans="1:9" s="5" customFormat="1" ht="15.75" customHeight="1" x14ac:dyDescent="0.25">
      <c r="A1485" s="269"/>
      <c r="B1485" s="55"/>
      <c r="C1485" s="283"/>
      <c r="D1485" s="56"/>
      <c r="E1485" s="56"/>
      <c r="F1485" s="56"/>
      <c r="G1485" s="56"/>
      <c r="H1485" s="58"/>
      <c r="I1485" s="271"/>
    </row>
    <row r="1486" spans="1:9" s="5" customFormat="1" ht="15.75" customHeight="1" x14ac:dyDescent="0.25">
      <c r="A1486" s="269"/>
      <c r="B1486" s="55"/>
      <c r="C1486" s="283"/>
      <c r="D1486" s="56"/>
      <c r="E1486" s="56"/>
      <c r="F1486" s="56"/>
      <c r="G1486" s="56"/>
      <c r="H1486" s="58"/>
      <c r="I1486" s="271"/>
    </row>
    <row r="1487" spans="1:9" s="5" customFormat="1" ht="15.75" customHeight="1" x14ac:dyDescent="0.25">
      <c r="A1487" s="269"/>
      <c r="B1487" s="55"/>
      <c r="C1487" s="283"/>
      <c r="D1487" s="56"/>
      <c r="E1487" s="56"/>
      <c r="F1487" s="56"/>
      <c r="G1487" s="56"/>
      <c r="H1487" s="58"/>
      <c r="I1487" s="271"/>
    </row>
    <row r="1488" spans="1:9" s="5" customFormat="1" ht="15.75" customHeight="1" x14ac:dyDescent="0.25">
      <c r="A1488" s="269"/>
      <c r="B1488" s="439" t="s">
        <v>295</v>
      </c>
      <c r="C1488" s="439"/>
      <c r="D1488" s="439"/>
      <c r="E1488" s="57" t="s">
        <v>42</v>
      </c>
      <c r="F1488" s="57">
        <f>F1484</f>
        <v>220</v>
      </c>
      <c r="G1488" s="56" t="s">
        <v>259</v>
      </c>
      <c r="H1488" s="58"/>
      <c r="I1488" s="271"/>
    </row>
    <row r="1489" spans="1:9" s="5" customFormat="1" ht="15.75" customHeight="1" x14ac:dyDescent="0.25">
      <c r="A1489" s="269"/>
      <c r="B1489" s="55"/>
      <c r="C1489" s="283"/>
      <c r="D1489" s="56"/>
      <c r="E1489" s="57"/>
      <c r="F1489" s="57"/>
      <c r="G1489" s="56"/>
      <c r="H1489" s="58"/>
      <c r="I1489" s="271"/>
    </row>
    <row r="1490" spans="1:9" s="5" customFormat="1" ht="15.75" customHeight="1" x14ac:dyDescent="0.25">
      <c r="A1490" s="269"/>
      <c r="B1490" s="55"/>
      <c r="C1490" s="283"/>
      <c r="D1490" s="56"/>
      <c r="E1490" s="57"/>
      <c r="F1490" s="57"/>
      <c r="G1490" s="56"/>
      <c r="H1490" s="58"/>
      <c r="I1490" s="271"/>
    </row>
    <row r="1491" spans="1:9" s="5" customFormat="1" ht="15.75" customHeight="1" x14ac:dyDescent="0.25">
      <c r="A1491" s="269"/>
      <c r="B1491" s="55"/>
      <c r="C1491" s="283"/>
      <c r="D1491" s="56"/>
      <c r="E1491" s="57"/>
      <c r="F1491" s="57"/>
      <c r="G1491" s="56"/>
      <c r="H1491" s="58"/>
      <c r="I1491" s="271"/>
    </row>
    <row r="1492" spans="1:9" s="5" customFormat="1" ht="15.75" customHeight="1" x14ac:dyDescent="0.25">
      <c r="A1492" s="269"/>
      <c r="B1492" s="55"/>
      <c r="C1492" s="283"/>
      <c r="D1492" s="56"/>
      <c r="E1492" s="57"/>
      <c r="F1492" s="57"/>
      <c r="G1492" s="56"/>
      <c r="H1492" s="58"/>
      <c r="I1492" s="271"/>
    </row>
    <row r="1493" spans="1:9" ht="15.75" customHeight="1" x14ac:dyDescent="0.25">
      <c r="A1493" s="269"/>
      <c r="B1493" s="55"/>
      <c r="C1493" s="283"/>
      <c r="D1493" s="56"/>
      <c r="E1493" s="57"/>
      <c r="F1493" s="57"/>
      <c r="G1493" s="56"/>
      <c r="H1493" s="58"/>
      <c r="I1493" s="271"/>
    </row>
    <row r="1494" spans="1:9" s="5" customFormat="1" ht="15.75" customHeight="1" x14ac:dyDescent="0.25">
      <c r="A1494" s="269"/>
      <c r="B1494" s="55"/>
      <c r="C1494" s="283"/>
      <c r="D1494" s="56"/>
      <c r="E1494" s="57"/>
      <c r="F1494" s="57"/>
      <c r="G1494" s="56"/>
      <c r="H1494" s="58"/>
      <c r="I1494" s="271"/>
    </row>
    <row r="1495" spans="1:9" ht="15.75" customHeight="1" x14ac:dyDescent="0.25">
      <c r="A1495" s="269"/>
      <c r="B1495" s="55"/>
      <c r="C1495" s="283"/>
      <c r="D1495" s="56"/>
      <c r="E1495" s="57"/>
      <c r="F1495" s="57"/>
      <c r="G1495" s="56"/>
      <c r="H1495" s="58"/>
      <c r="I1495" s="271"/>
    </row>
    <row r="1496" spans="1:9" ht="15.75" customHeight="1" x14ac:dyDescent="0.25">
      <c r="A1496" s="269"/>
      <c r="B1496" s="55"/>
      <c r="C1496" s="283"/>
      <c r="D1496" s="56"/>
      <c r="E1496" s="57"/>
      <c r="F1496" s="57"/>
      <c r="G1496" s="56"/>
      <c r="H1496" s="58"/>
      <c r="I1496" s="271"/>
    </row>
    <row r="1497" spans="1:9" ht="15.75" customHeight="1" x14ac:dyDescent="0.25">
      <c r="A1497" s="269"/>
      <c r="B1497" s="55"/>
      <c r="C1497" s="283"/>
      <c r="D1497" s="56"/>
      <c r="E1497" s="57"/>
      <c r="F1497" s="57"/>
      <c r="G1497" s="56"/>
      <c r="H1497" s="58"/>
      <c r="I1497" s="271"/>
    </row>
    <row r="1498" spans="1:9" ht="15.75" customHeight="1" x14ac:dyDescent="0.25">
      <c r="A1498" s="269"/>
      <c r="B1498" s="55"/>
      <c r="C1498" s="283"/>
      <c r="D1498" s="56"/>
      <c r="E1498" s="57"/>
      <c r="F1498" s="57"/>
      <c r="G1498" s="56"/>
      <c r="H1498" s="58"/>
      <c r="I1498" s="271"/>
    </row>
    <row r="1499" spans="1:9" ht="15.75" customHeight="1" x14ac:dyDescent="0.25">
      <c r="A1499" s="269"/>
      <c r="B1499" s="55"/>
      <c r="C1499" s="283"/>
      <c r="D1499" s="56"/>
      <c r="E1499" s="57"/>
      <c r="F1499" s="57"/>
      <c r="G1499" s="56"/>
      <c r="H1499" s="58"/>
      <c r="I1499" s="271"/>
    </row>
    <row r="1500" spans="1:9" ht="15.75" customHeight="1" x14ac:dyDescent="0.25">
      <c r="A1500" s="269"/>
      <c r="B1500" s="55"/>
      <c r="C1500" s="283"/>
      <c r="D1500" s="56"/>
      <c r="E1500" s="57"/>
      <c r="F1500" s="57"/>
      <c r="G1500" s="56"/>
      <c r="H1500" s="58"/>
      <c r="I1500" s="271"/>
    </row>
    <row r="1501" spans="1:9" ht="15.75" customHeight="1" x14ac:dyDescent="0.25">
      <c r="A1501" s="269"/>
      <c r="B1501" s="55"/>
      <c r="C1501" s="283"/>
      <c r="D1501" s="56"/>
      <c r="E1501" s="57"/>
      <c r="F1501" s="57"/>
      <c r="G1501" s="56"/>
      <c r="H1501" s="58"/>
      <c r="I1501" s="271"/>
    </row>
    <row r="1502" spans="1:9" ht="15.75" customHeight="1" x14ac:dyDescent="0.25">
      <c r="A1502" s="269"/>
      <c r="B1502" s="55"/>
      <c r="C1502" s="283"/>
      <c r="D1502" s="56"/>
      <c r="E1502" s="57"/>
      <c r="F1502" s="57"/>
      <c r="G1502" s="56"/>
      <c r="H1502" s="58"/>
      <c r="I1502" s="271"/>
    </row>
    <row r="1503" spans="1:9" ht="15.75" customHeight="1" x14ac:dyDescent="0.25">
      <c r="A1503" s="269"/>
      <c r="B1503" s="55"/>
      <c r="C1503" s="283"/>
      <c r="D1503" s="56"/>
      <c r="E1503" s="57"/>
      <c r="F1503" s="57"/>
      <c r="G1503" s="56"/>
      <c r="H1503" s="58"/>
      <c r="I1503" s="271"/>
    </row>
    <row r="1504" spans="1:9" ht="15.75" customHeight="1" x14ac:dyDescent="0.25">
      <c r="A1504" s="269"/>
      <c r="B1504" s="55"/>
      <c r="C1504" s="283"/>
      <c r="D1504" s="56"/>
      <c r="E1504" s="57"/>
      <c r="F1504" s="57"/>
      <c r="G1504" s="56"/>
      <c r="H1504" s="58"/>
      <c r="I1504" s="271"/>
    </row>
    <row r="1505" spans="1:9" x14ac:dyDescent="0.25">
      <c r="A1505" s="278"/>
      <c r="B1505" s="55"/>
      <c r="C1505" s="56"/>
      <c r="D1505" s="56"/>
      <c r="E1505" s="56"/>
      <c r="F1505" s="56"/>
      <c r="G1505" s="56"/>
      <c r="H1505" s="12"/>
      <c r="I1505" s="261"/>
    </row>
    <row r="1506" spans="1:9" x14ac:dyDescent="0.25">
      <c r="A1506" s="278"/>
      <c r="B1506" s="55"/>
      <c r="C1506" s="56"/>
      <c r="D1506" s="56"/>
      <c r="E1506" s="56"/>
      <c r="F1506" s="56"/>
      <c r="G1506" s="56"/>
      <c r="H1506" s="12"/>
      <c r="I1506" s="261"/>
    </row>
    <row r="1507" spans="1:9" x14ac:dyDescent="0.25">
      <c r="A1507" s="278"/>
      <c r="B1507" s="55"/>
      <c r="C1507" s="56"/>
      <c r="D1507" s="56"/>
      <c r="E1507" s="56"/>
      <c r="F1507" s="56"/>
      <c r="G1507" s="56"/>
      <c r="H1507" s="12"/>
      <c r="I1507" s="261"/>
    </row>
    <row r="1508" spans="1:9" x14ac:dyDescent="0.25">
      <c r="A1508" s="278"/>
      <c r="B1508" s="55"/>
      <c r="C1508" s="56"/>
      <c r="D1508" s="56"/>
      <c r="E1508" s="56"/>
      <c r="F1508" s="56"/>
      <c r="G1508" s="56"/>
      <c r="H1508" s="12"/>
      <c r="I1508" s="261"/>
    </row>
    <row r="1509" spans="1:9" x14ac:dyDescent="0.25">
      <c r="A1509" s="278"/>
      <c r="B1509" s="55"/>
      <c r="C1509" s="56"/>
      <c r="D1509" s="56"/>
      <c r="E1509" s="56"/>
      <c r="F1509" s="56"/>
      <c r="G1509" s="56"/>
      <c r="H1509" s="12"/>
      <c r="I1509" s="261"/>
    </row>
    <row r="1510" spans="1:9" x14ac:dyDescent="0.25">
      <c r="A1510" s="278"/>
      <c r="B1510" s="55"/>
      <c r="C1510" s="56"/>
      <c r="D1510" s="56"/>
      <c r="E1510" s="56"/>
      <c r="F1510" s="56"/>
      <c r="G1510" s="56"/>
      <c r="H1510" s="12"/>
      <c r="I1510" s="261"/>
    </row>
    <row r="1511" spans="1:9" x14ac:dyDescent="0.25">
      <c r="A1511" s="278"/>
      <c r="B1511" s="55"/>
      <c r="C1511" s="56"/>
      <c r="D1511" s="56"/>
      <c r="E1511" s="56"/>
      <c r="F1511" s="56"/>
      <c r="G1511" s="56"/>
      <c r="H1511" s="12"/>
      <c r="I1511" s="261"/>
    </row>
    <row r="1512" spans="1:9" x14ac:dyDescent="0.25">
      <c r="A1512" s="278"/>
      <c r="B1512" s="55"/>
      <c r="C1512" s="56"/>
      <c r="D1512" s="56"/>
      <c r="E1512" s="56"/>
      <c r="F1512" s="56"/>
      <c r="G1512" s="56"/>
      <c r="H1512" s="12"/>
      <c r="I1512" s="261"/>
    </row>
    <row r="1513" spans="1:9" x14ac:dyDescent="0.25">
      <c r="A1513" s="278"/>
      <c r="B1513" s="55"/>
      <c r="C1513" s="56"/>
      <c r="D1513" s="56"/>
      <c r="E1513" s="56"/>
      <c r="F1513" s="56"/>
      <c r="G1513" s="56"/>
      <c r="H1513" s="12"/>
      <c r="I1513" s="261"/>
    </row>
    <row r="1514" spans="1:9" x14ac:dyDescent="0.25">
      <c r="A1514" s="278"/>
      <c r="B1514" s="55"/>
      <c r="C1514" s="56"/>
      <c r="D1514" s="56"/>
      <c r="E1514" s="56"/>
      <c r="F1514" s="56"/>
      <c r="G1514" s="56"/>
      <c r="H1514" s="12"/>
      <c r="I1514" s="261"/>
    </row>
    <row r="1515" spans="1:9" x14ac:dyDescent="0.25">
      <c r="A1515" s="278"/>
      <c r="B1515" s="55"/>
      <c r="C1515" s="56"/>
      <c r="D1515" s="56"/>
      <c r="E1515" s="56"/>
      <c r="F1515" s="56"/>
      <c r="G1515" s="56"/>
      <c r="H1515" s="12"/>
      <c r="I1515" s="261"/>
    </row>
    <row r="1516" spans="1:9" x14ac:dyDescent="0.25">
      <c r="A1516" s="278"/>
      <c r="B1516" s="55"/>
      <c r="C1516" s="56"/>
      <c r="D1516" s="56"/>
      <c r="E1516" s="56"/>
      <c r="F1516" s="56"/>
      <c r="G1516" s="56"/>
      <c r="H1516" s="12"/>
      <c r="I1516" s="261"/>
    </row>
    <row r="1517" spans="1:9" x14ac:dyDescent="0.25">
      <c r="A1517" s="278"/>
      <c r="B1517" s="55"/>
      <c r="C1517" s="56"/>
      <c r="D1517" s="56"/>
      <c r="E1517" s="56"/>
      <c r="F1517" s="56"/>
      <c r="G1517" s="56"/>
      <c r="H1517" s="12"/>
      <c r="I1517" s="261"/>
    </row>
    <row r="1518" spans="1:9" x14ac:dyDescent="0.25">
      <c r="A1518" s="278"/>
      <c r="B1518" s="55"/>
      <c r="C1518" s="56"/>
      <c r="D1518" s="56"/>
      <c r="E1518" s="56"/>
      <c r="F1518" s="56"/>
      <c r="G1518" s="56"/>
      <c r="H1518" s="12"/>
      <c r="I1518" s="261"/>
    </row>
    <row r="1519" spans="1:9" x14ac:dyDescent="0.25">
      <c r="A1519" s="278"/>
      <c r="B1519" s="55"/>
      <c r="C1519" s="56"/>
      <c r="D1519" s="56"/>
      <c r="E1519" s="56"/>
      <c r="F1519" s="56"/>
      <c r="G1519" s="56"/>
      <c r="H1519" s="12"/>
      <c r="I1519" s="261"/>
    </row>
    <row r="1520" spans="1:9" x14ac:dyDescent="0.25">
      <c r="A1520" s="278"/>
      <c r="B1520" s="55"/>
      <c r="C1520" s="56"/>
      <c r="D1520" s="56"/>
      <c r="E1520" s="56"/>
      <c r="F1520" s="56"/>
      <c r="G1520" s="56"/>
      <c r="H1520" s="12"/>
      <c r="I1520" s="261"/>
    </row>
    <row r="1521" spans="1:9" x14ac:dyDescent="0.25">
      <c r="A1521" s="278"/>
      <c r="B1521" s="55"/>
      <c r="C1521" s="56"/>
      <c r="D1521" s="56"/>
      <c r="E1521" s="56"/>
      <c r="F1521" s="56"/>
      <c r="G1521" s="56"/>
      <c r="H1521" s="12"/>
      <c r="I1521" s="261"/>
    </row>
    <row r="1522" spans="1:9" ht="15.75" customHeight="1" x14ac:dyDescent="0.25">
      <c r="A1522" s="269" t="s">
        <v>296</v>
      </c>
      <c r="B1522" s="464" t="s">
        <v>297</v>
      </c>
      <c r="C1522" s="464"/>
      <c r="D1522" s="464"/>
      <c r="E1522" s="464"/>
      <c r="F1522" s="464"/>
      <c r="G1522" s="464"/>
      <c r="H1522" s="58" t="s">
        <v>259</v>
      </c>
      <c r="I1522" s="271">
        <f>F1528</f>
        <v>37</v>
      </c>
    </row>
    <row r="1523" spans="1:9" ht="15.75" customHeight="1" x14ac:dyDescent="0.25">
      <c r="A1523" s="20"/>
      <c r="B1523" s="48"/>
      <c r="C1523" s="23"/>
      <c r="D1523" s="23"/>
      <c r="E1523" s="23"/>
      <c r="F1523" s="127"/>
      <c r="G1523" s="23"/>
      <c r="H1523" s="33"/>
      <c r="I1523" s="261"/>
    </row>
    <row r="1524" spans="1:9" ht="15.75" customHeight="1" x14ac:dyDescent="0.25">
      <c r="A1524" s="20"/>
      <c r="B1524" s="465" t="s">
        <v>297</v>
      </c>
      <c r="C1524" s="465"/>
      <c r="D1524" s="465"/>
      <c r="E1524" s="52" t="s">
        <v>42</v>
      </c>
      <c r="F1524" s="52">
        <v>37</v>
      </c>
      <c r="G1524" s="16" t="s">
        <v>6</v>
      </c>
      <c r="H1524" s="33"/>
      <c r="I1524" s="261"/>
    </row>
    <row r="1525" spans="1:9" ht="15.75" customHeight="1" x14ac:dyDescent="0.25">
      <c r="A1525" s="20"/>
      <c r="B1525" s="55"/>
      <c r="C1525" s="283"/>
      <c r="D1525" s="56"/>
      <c r="E1525" s="56"/>
      <c r="F1525" s="56"/>
      <c r="G1525" s="56"/>
      <c r="H1525" s="33"/>
      <c r="I1525" s="261"/>
    </row>
    <row r="1526" spans="1:9" ht="15.75" customHeight="1" x14ac:dyDescent="0.25">
      <c r="A1526" s="20"/>
      <c r="B1526" s="55"/>
      <c r="C1526" s="283"/>
      <c r="D1526" s="56"/>
      <c r="E1526" s="56"/>
      <c r="F1526" s="56"/>
      <c r="G1526" s="56"/>
      <c r="H1526" s="33"/>
      <c r="I1526" s="261"/>
    </row>
    <row r="1527" spans="1:9" ht="15.75" customHeight="1" x14ac:dyDescent="0.25">
      <c r="A1527" s="20"/>
      <c r="B1527" s="55"/>
      <c r="C1527" s="283"/>
      <c r="D1527" s="56"/>
      <c r="E1527" s="56"/>
      <c r="F1527" s="56"/>
      <c r="G1527" s="56"/>
      <c r="H1527" s="33"/>
      <c r="I1527" s="261"/>
    </row>
    <row r="1528" spans="1:9" ht="15.75" customHeight="1" x14ac:dyDescent="0.25">
      <c r="A1528" s="20"/>
      <c r="B1528" s="439" t="s">
        <v>469</v>
      </c>
      <c r="C1528" s="439"/>
      <c r="D1528" s="439"/>
      <c r="E1528" s="57" t="s">
        <v>42</v>
      </c>
      <c r="F1528" s="57">
        <f>F1524</f>
        <v>37</v>
      </c>
      <c r="G1528" s="56" t="s">
        <v>259</v>
      </c>
      <c r="H1528" s="33"/>
      <c r="I1528" s="261"/>
    </row>
    <row r="1529" spans="1:9" ht="15.75" customHeight="1" x14ac:dyDescent="0.25">
      <c r="A1529" s="20"/>
      <c r="B1529" s="55"/>
      <c r="C1529" s="283"/>
      <c r="D1529" s="56"/>
      <c r="E1529" s="57"/>
      <c r="F1529" s="57"/>
      <c r="G1529" s="56"/>
      <c r="H1529" s="33"/>
      <c r="I1529" s="261"/>
    </row>
    <row r="1530" spans="1:9" ht="15.75" customHeight="1" x14ac:dyDescent="0.25">
      <c r="A1530" s="20"/>
      <c r="B1530" s="55"/>
      <c r="C1530" s="283"/>
      <c r="D1530" s="56"/>
      <c r="E1530" s="57"/>
      <c r="F1530" s="57"/>
      <c r="G1530" s="56"/>
      <c r="H1530" s="33"/>
      <c r="I1530" s="261"/>
    </row>
    <row r="1531" spans="1:9" ht="15.75" customHeight="1" x14ac:dyDescent="0.25">
      <c r="A1531" s="20"/>
      <c r="B1531" s="55"/>
      <c r="C1531" s="283"/>
      <c r="D1531" s="56"/>
      <c r="E1531" s="57"/>
      <c r="F1531" s="57"/>
      <c r="G1531" s="56"/>
      <c r="H1531" s="33"/>
      <c r="I1531" s="261"/>
    </row>
    <row r="1532" spans="1:9" ht="15.75" customHeight="1" x14ac:dyDescent="0.25">
      <c r="A1532" s="20"/>
      <c r="B1532" s="55"/>
      <c r="C1532" s="283"/>
      <c r="D1532" s="56"/>
      <c r="E1532" s="57"/>
      <c r="F1532" s="57"/>
      <c r="G1532" s="56"/>
      <c r="H1532" s="33"/>
      <c r="I1532" s="261"/>
    </row>
    <row r="1533" spans="1:9" ht="15.75" customHeight="1" x14ac:dyDescent="0.25">
      <c r="A1533" s="20"/>
      <c r="B1533" s="55"/>
      <c r="C1533" s="283"/>
      <c r="D1533" s="56"/>
      <c r="E1533" s="57"/>
      <c r="F1533" s="57"/>
      <c r="G1533" s="56"/>
      <c r="H1533" s="33"/>
      <c r="I1533" s="261"/>
    </row>
    <row r="1534" spans="1:9" ht="15.75" customHeight="1" x14ac:dyDescent="0.25">
      <c r="A1534" s="20"/>
      <c r="B1534" s="55"/>
      <c r="C1534" s="283"/>
      <c r="D1534" s="56"/>
      <c r="E1534" s="57"/>
      <c r="F1534" s="57"/>
      <c r="G1534" s="56"/>
      <c r="H1534" s="33"/>
      <c r="I1534" s="261"/>
    </row>
    <row r="1535" spans="1:9" ht="15.75" customHeight="1" x14ac:dyDescent="0.25">
      <c r="A1535" s="20"/>
      <c r="B1535" s="55"/>
      <c r="C1535" s="283"/>
      <c r="D1535" s="56"/>
      <c r="E1535" s="57"/>
      <c r="F1535" s="57"/>
      <c r="G1535" s="56"/>
      <c r="H1535" s="33"/>
      <c r="I1535" s="261"/>
    </row>
    <row r="1536" spans="1:9" ht="15.75" customHeight="1" x14ac:dyDescent="0.25">
      <c r="A1536" s="20"/>
      <c r="B1536" s="55"/>
      <c r="C1536" s="283"/>
      <c r="D1536" s="56"/>
      <c r="E1536" s="57"/>
      <c r="F1536" s="57"/>
      <c r="G1536" s="56"/>
      <c r="H1536" s="33"/>
      <c r="I1536" s="261"/>
    </row>
    <row r="1537" spans="1:9" ht="15.75" customHeight="1" x14ac:dyDescent="0.25">
      <c r="A1537" s="20"/>
      <c r="B1537" s="55"/>
      <c r="C1537" s="283"/>
      <c r="D1537" s="56"/>
      <c r="E1537" s="57"/>
      <c r="F1537" s="57"/>
      <c r="G1537" s="56"/>
      <c r="H1537" s="33"/>
      <c r="I1537" s="261"/>
    </row>
    <row r="1538" spans="1:9" ht="15.75" customHeight="1" x14ac:dyDescent="0.25">
      <c r="A1538" s="20"/>
      <c r="B1538" s="55"/>
      <c r="C1538" s="283"/>
      <c r="D1538" s="56"/>
      <c r="E1538" s="57"/>
      <c r="F1538" s="57"/>
      <c r="G1538" s="56"/>
      <c r="H1538" s="33"/>
      <c r="I1538" s="261"/>
    </row>
    <row r="1539" spans="1:9" ht="15.75" customHeight="1" x14ac:dyDescent="0.25">
      <c r="A1539" s="20"/>
      <c r="B1539" s="55"/>
      <c r="C1539" s="283"/>
      <c r="D1539" s="56"/>
      <c r="E1539" s="57"/>
      <c r="F1539" s="57"/>
      <c r="G1539" s="56"/>
      <c r="H1539" s="33"/>
      <c r="I1539" s="261"/>
    </row>
    <row r="1540" spans="1:9" ht="15.75" customHeight="1" x14ac:dyDescent="0.25">
      <c r="A1540" s="20"/>
      <c r="B1540" s="55"/>
      <c r="C1540" s="283"/>
      <c r="D1540" s="56"/>
      <c r="E1540" s="57"/>
      <c r="F1540" s="57"/>
      <c r="G1540" s="56"/>
      <c r="H1540" s="33"/>
      <c r="I1540" s="261"/>
    </row>
    <row r="1541" spans="1:9" ht="15.75" customHeight="1" x14ac:dyDescent="0.25">
      <c r="A1541" s="20"/>
      <c r="B1541" s="55"/>
      <c r="C1541" s="283"/>
      <c r="D1541" s="56"/>
      <c r="E1541" s="57"/>
      <c r="F1541" s="57"/>
      <c r="G1541" s="56"/>
      <c r="H1541" s="33"/>
      <c r="I1541" s="261"/>
    </row>
    <row r="1542" spans="1:9" ht="15.75" customHeight="1" x14ac:dyDescent="0.25">
      <c r="A1542" s="20"/>
      <c r="B1542" s="55"/>
      <c r="C1542" s="283"/>
      <c r="D1542" s="56"/>
      <c r="E1542" s="57"/>
      <c r="F1542" s="57"/>
      <c r="G1542" s="56"/>
      <c r="H1542" s="33"/>
      <c r="I1542" s="261"/>
    </row>
    <row r="1543" spans="1:9" ht="15.75" customHeight="1" x14ac:dyDescent="0.25">
      <c r="A1543" s="20"/>
      <c r="B1543" s="55"/>
      <c r="C1543" s="283"/>
      <c r="D1543" s="56"/>
      <c r="E1543" s="57"/>
      <c r="F1543" s="57"/>
      <c r="G1543" s="56"/>
      <c r="H1543" s="33"/>
      <c r="I1543" s="261"/>
    </row>
    <row r="1544" spans="1:9" ht="15.75" customHeight="1" x14ac:dyDescent="0.25">
      <c r="A1544" s="20"/>
      <c r="B1544" s="55"/>
      <c r="C1544" s="283"/>
      <c r="D1544" s="56"/>
      <c r="E1544" s="57"/>
      <c r="F1544" s="57"/>
      <c r="G1544" s="56"/>
      <c r="H1544" s="33"/>
      <c r="I1544" s="261"/>
    </row>
    <row r="1545" spans="1:9" ht="15.75" customHeight="1" x14ac:dyDescent="0.25">
      <c r="A1545" s="20"/>
      <c r="B1545" s="86"/>
      <c r="C1545" s="16"/>
      <c r="D1545" s="16"/>
      <c r="E1545" s="16"/>
      <c r="F1545" s="16"/>
      <c r="G1545" s="16"/>
      <c r="H1545" s="33"/>
      <c r="I1545" s="261"/>
    </row>
    <row r="1546" spans="1:9" ht="15.75" customHeight="1" x14ac:dyDescent="0.25">
      <c r="A1546" s="269" t="s">
        <v>298</v>
      </c>
      <c r="B1546" s="464" t="s">
        <v>299</v>
      </c>
      <c r="C1546" s="464"/>
      <c r="D1546" s="464"/>
      <c r="E1546" s="464"/>
      <c r="F1546" s="464"/>
      <c r="G1546" s="464"/>
      <c r="H1546" s="58" t="s">
        <v>176</v>
      </c>
      <c r="I1546" s="271">
        <f>D1555</f>
        <v>12.2</v>
      </c>
    </row>
    <row r="1547" spans="1:9" ht="15.75" customHeight="1" x14ac:dyDescent="0.25">
      <c r="A1547" s="269"/>
      <c r="B1547" s="48"/>
      <c r="C1547" s="23"/>
      <c r="D1547" s="166"/>
      <c r="E1547" s="166"/>
      <c r="F1547" s="166"/>
      <c r="G1547" s="166"/>
      <c r="H1547" s="58"/>
      <c r="I1547" s="271"/>
    </row>
    <row r="1548" spans="1:9" ht="15.75" customHeight="1" x14ac:dyDescent="0.25">
      <c r="A1548" s="269"/>
      <c r="B1548" s="450" t="s">
        <v>137</v>
      </c>
      <c r="C1548" s="450"/>
      <c r="D1548" s="166"/>
      <c r="E1548" s="166"/>
      <c r="F1548" s="166"/>
      <c r="G1548" s="166"/>
      <c r="H1548" s="58"/>
      <c r="I1548" s="271"/>
    </row>
    <row r="1549" spans="1:9" ht="15.75" customHeight="1" x14ac:dyDescent="0.25">
      <c r="A1549" s="269"/>
      <c r="B1549" s="48"/>
      <c r="C1549" s="23"/>
      <c r="D1549" s="23"/>
      <c r="E1549" s="23"/>
      <c r="F1549" s="127"/>
      <c r="G1549" s="23"/>
      <c r="H1549" s="58"/>
      <c r="I1549" s="271"/>
    </row>
    <row r="1550" spans="1:9" ht="15.75" customHeight="1" x14ac:dyDescent="0.25">
      <c r="A1550" s="269"/>
      <c r="B1550" s="177" t="s">
        <v>300</v>
      </c>
      <c r="C1550" s="176" t="s">
        <v>301</v>
      </c>
      <c r="D1550" s="176" t="s">
        <v>192</v>
      </c>
      <c r="E1550" s="40"/>
      <c r="F1550" s="166"/>
      <c r="G1550" s="166"/>
      <c r="H1550" s="58"/>
      <c r="I1550" s="271"/>
    </row>
    <row r="1551" spans="1:9" ht="15.75" customHeight="1" x14ac:dyDescent="0.25">
      <c r="A1551" s="269"/>
      <c r="B1551" s="12" t="s">
        <v>470</v>
      </c>
      <c r="C1551" s="19">
        <v>2</v>
      </c>
      <c r="D1551" s="19">
        <f>C1551*3.6</f>
        <v>7.2</v>
      </c>
      <c r="E1551" s="26"/>
      <c r="F1551" s="166"/>
      <c r="G1551" s="166"/>
      <c r="H1551" s="58"/>
      <c r="I1551" s="271"/>
    </row>
    <row r="1552" spans="1:9" ht="15.75" customHeight="1" x14ac:dyDescent="0.25">
      <c r="A1552" s="269"/>
      <c r="B1552" s="12" t="s">
        <v>471</v>
      </c>
      <c r="C1552" s="19">
        <v>2</v>
      </c>
      <c r="D1552" s="19">
        <f>C1552*2.5</f>
        <v>5</v>
      </c>
      <c r="E1552" s="133"/>
      <c r="F1552" s="166"/>
      <c r="G1552" s="166"/>
      <c r="H1552" s="58"/>
      <c r="I1552" s="271"/>
    </row>
    <row r="1553" spans="1:9" ht="15.75" customHeight="1" x14ac:dyDescent="0.25">
      <c r="A1553" s="269"/>
      <c r="B1553" s="12" t="s">
        <v>69</v>
      </c>
      <c r="C1553" s="19">
        <f>SUM(C1551:C1552)</f>
        <v>4</v>
      </c>
      <c r="D1553" s="19">
        <f>SUM(D1551:D1552)</f>
        <v>12.2</v>
      </c>
      <c r="E1553" s="166"/>
      <c r="F1553" s="166"/>
      <c r="G1553" s="166"/>
      <c r="H1553" s="58"/>
      <c r="I1553" s="271"/>
    </row>
    <row r="1554" spans="1:9" ht="15.75" customHeight="1" x14ac:dyDescent="0.25">
      <c r="A1554" s="269"/>
      <c r="B1554" s="165"/>
      <c r="C1554" s="284"/>
      <c r="D1554" s="166"/>
      <c r="E1554" s="166"/>
      <c r="F1554" s="166"/>
      <c r="G1554" s="166"/>
      <c r="H1554" s="58"/>
      <c r="I1554" s="271"/>
    </row>
    <row r="1555" spans="1:9" ht="15.75" customHeight="1" x14ac:dyDescent="0.25">
      <c r="A1555" s="269"/>
      <c r="B1555" s="476" t="s">
        <v>302</v>
      </c>
      <c r="C1555" s="476"/>
      <c r="D1555" s="155">
        <f>D1553</f>
        <v>12.2</v>
      </c>
      <c r="E1555" s="195" t="s">
        <v>176</v>
      </c>
      <c r="F1555" s="166"/>
      <c r="G1555" s="166"/>
      <c r="H1555" s="58"/>
      <c r="I1555" s="271"/>
    </row>
    <row r="1556" spans="1:9" ht="15.75" customHeight="1" x14ac:dyDescent="0.25">
      <c r="A1556" s="269"/>
      <c r="B1556" s="165"/>
      <c r="C1556" s="284"/>
      <c r="D1556" s="166"/>
      <c r="E1556" s="166"/>
      <c r="F1556" s="166"/>
      <c r="G1556" s="166"/>
      <c r="H1556" s="58"/>
      <c r="I1556" s="271"/>
    </row>
    <row r="1557" spans="1:9" ht="15.75" customHeight="1" x14ac:dyDescent="0.25">
      <c r="A1557" s="269"/>
      <c r="B1557" s="165"/>
      <c r="C1557" s="284"/>
      <c r="D1557" s="166"/>
      <c r="E1557" s="166"/>
      <c r="F1557" s="166"/>
      <c r="G1557" s="166"/>
      <c r="H1557" s="58"/>
      <c r="I1557" s="271"/>
    </row>
    <row r="1558" spans="1:9" ht="15.75" customHeight="1" x14ac:dyDescent="0.25">
      <c r="A1558" s="269"/>
      <c r="B1558" s="165"/>
      <c r="C1558" s="284"/>
      <c r="D1558" s="166"/>
      <c r="E1558" s="166"/>
      <c r="F1558" s="166"/>
      <c r="G1558" s="166"/>
      <c r="H1558" s="58"/>
      <c r="I1558" s="271"/>
    </row>
    <row r="1559" spans="1:9" ht="15.75" customHeight="1" x14ac:dyDescent="0.25">
      <c r="A1559" s="269"/>
      <c r="B1559" s="165"/>
      <c r="C1559" s="284"/>
      <c r="D1559" s="166"/>
      <c r="E1559" s="166"/>
      <c r="F1559" s="166"/>
      <c r="G1559" s="166"/>
      <c r="H1559" s="58"/>
      <c r="I1559" s="271"/>
    </row>
    <row r="1560" spans="1:9" ht="15.75" customHeight="1" x14ac:dyDescent="0.25">
      <c r="A1560" s="269"/>
      <c r="B1560" s="165"/>
      <c r="C1560" s="284"/>
      <c r="D1560" s="166"/>
      <c r="E1560" s="166"/>
      <c r="F1560" s="166"/>
      <c r="G1560" s="166"/>
      <c r="H1560" s="58"/>
      <c r="I1560" s="271"/>
    </row>
    <row r="1561" spans="1:9" ht="15.75" customHeight="1" x14ac:dyDescent="0.25">
      <c r="A1561" s="269"/>
      <c r="B1561" s="165"/>
      <c r="C1561" s="284"/>
      <c r="D1561" s="166"/>
      <c r="E1561" s="166"/>
      <c r="F1561" s="166"/>
      <c r="G1561" s="166"/>
      <c r="H1561" s="58"/>
      <c r="I1561" s="271"/>
    </row>
    <row r="1562" spans="1:9" ht="15.75" customHeight="1" x14ac:dyDescent="0.25">
      <c r="A1562" s="269"/>
      <c r="B1562" s="165"/>
      <c r="C1562" s="284"/>
      <c r="D1562" s="166"/>
      <c r="E1562" s="166"/>
      <c r="F1562" s="166"/>
      <c r="G1562" s="166"/>
      <c r="H1562" s="58"/>
      <c r="I1562" s="271"/>
    </row>
    <row r="1563" spans="1:9" ht="15.75" customHeight="1" x14ac:dyDescent="0.25">
      <c r="A1563" s="269"/>
      <c r="B1563" s="165"/>
      <c r="C1563" s="284"/>
      <c r="D1563" s="166"/>
      <c r="E1563" s="166"/>
      <c r="F1563" s="166"/>
      <c r="G1563" s="166"/>
      <c r="H1563" s="58"/>
      <c r="I1563" s="271"/>
    </row>
    <row r="1564" spans="1:9" ht="15.75" customHeight="1" x14ac:dyDescent="0.25">
      <c r="A1564" s="269"/>
      <c r="B1564" s="165"/>
      <c r="C1564" s="284"/>
      <c r="D1564" s="166"/>
      <c r="E1564" s="166"/>
      <c r="F1564" s="166"/>
      <c r="G1564" s="166"/>
      <c r="H1564" s="58"/>
      <c r="I1564" s="271"/>
    </row>
    <row r="1565" spans="1:9" ht="15.75" customHeight="1" x14ac:dyDescent="0.25">
      <c r="A1565" s="269"/>
      <c r="B1565" s="165"/>
      <c r="C1565" s="284"/>
      <c r="D1565" s="166"/>
      <c r="E1565" s="166"/>
      <c r="F1565" s="166"/>
      <c r="G1565" s="166"/>
      <c r="H1565" s="58"/>
      <c r="I1565" s="271"/>
    </row>
    <row r="1566" spans="1:9" ht="15.75" customHeight="1" x14ac:dyDescent="0.25">
      <c r="A1566" s="269"/>
      <c r="B1566" s="165"/>
      <c r="C1566" s="284"/>
      <c r="D1566" s="166"/>
      <c r="E1566" s="166"/>
      <c r="F1566" s="166"/>
      <c r="G1566" s="166"/>
      <c r="H1566" s="58"/>
      <c r="I1566" s="271"/>
    </row>
    <row r="1567" spans="1:9" ht="15.75" customHeight="1" x14ac:dyDescent="0.25">
      <c r="A1567" s="269"/>
      <c r="B1567" s="165"/>
      <c r="C1567" s="284"/>
      <c r="D1567" s="166"/>
      <c r="E1567" s="166"/>
      <c r="F1567" s="166"/>
      <c r="G1567" s="166"/>
      <c r="H1567" s="58"/>
      <c r="I1567" s="271"/>
    </row>
    <row r="1568" spans="1:9" ht="15.75" customHeight="1" x14ac:dyDescent="0.25">
      <c r="A1568" s="269"/>
      <c r="B1568" s="165"/>
      <c r="C1568" s="284"/>
      <c r="D1568" s="166"/>
      <c r="E1568" s="166"/>
      <c r="F1568" s="166"/>
      <c r="G1568" s="166"/>
      <c r="H1568" s="58"/>
      <c r="I1568" s="271"/>
    </row>
    <row r="1569" spans="1:9" ht="15.75" customHeight="1" x14ac:dyDescent="0.25">
      <c r="A1569" s="269"/>
      <c r="B1569" s="165"/>
      <c r="C1569" s="284"/>
      <c r="D1569" s="166"/>
      <c r="E1569" s="166"/>
      <c r="F1569" s="166"/>
      <c r="G1569" s="166"/>
      <c r="H1569" s="58"/>
      <c r="I1569" s="271"/>
    </row>
    <row r="1570" spans="1:9" ht="15.75" customHeight="1" x14ac:dyDescent="0.25">
      <c r="A1570" s="269"/>
      <c r="B1570" s="165"/>
      <c r="C1570" s="284"/>
      <c r="D1570" s="166"/>
      <c r="E1570" s="166"/>
      <c r="F1570" s="166"/>
      <c r="G1570" s="166"/>
      <c r="H1570" s="58"/>
      <c r="I1570" s="271"/>
    </row>
    <row r="1571" spans="1:9" ht="15.75" customHeight="1" x14ac:dyDescent="0.25">
      <c r="A1571" s="278"/>
      <c r="B1571" s="55"/>
      <c r="C1571" s="56"/>
      <c r="D1571" s="56"/>
      <c r="E1571" s="56"/>
      <c r="F1571" s="56"/>
      <c r="G1571" s="56"/>
      <c r="H1571" s="12"/>
      <c r="I1571" s="261"/>
    </row>
    <row r="1572" spans="1:9" ht="15.75" customHeight="1" x14ac:dyDescent="0.25">
      <c r="A1572" s="269" t="s">
        <v>305</v>
      </c>
      <c r="B1572" s="464" t="s">
        <v>306</v>
      </c>
      <c r="C1572" s="464"/>
      <c r="D1572" s="464"/>
      <c r="E1572" s="464"/>
      <c r="F1572" s="464"/>
      <c r="G1572" s="464"/>
      <c r="H1572" s="58" t="s">
        <v>21</v>
      </c>
      <c r="I1572" s="271">
        <f>F1595</f>
        <v>1.02</v>
      </c>
    </row>
    <row r="1573" spans="1:9" ht="15.75" customHeight="1" x14ac:dyDescent="0.25">
      <c r="A1573" s="269"/>
      <c r="B1573" s="165"/>
      <c r="C1573" s="166"/>
      <c r="D1573" s="166"/>
      <c r="E1573" s="166"/>
      <c r="F1573" s="166"/>
      <c r="G1573" s="166"/>
      <c r="H1573" s="58"/>
      <c r="I1573" s="271"/>
    </row>
    <row r="1574" spans="1:9" ht="15.75" customHeight="1" x14ac:dyDescent="0.25">
      <c r="A1574" s="269"/>
      <c r="B1574" s="450" t="s">
        <v>137</v>
      </c>
      <c r="C1574" s="450"/>
      <c r="D1574" s="56"/>
      <c r="E1574" s="56"/>
      <c r="F1574" s="56"/>
      <c r="G1574" s="56"/>
      <c r="H1574" s="58"/>
      <c r="I1574" s="271"/>
    </row>
    <row r="1575" spans="1:9" ht="15.75" customHeight="1" x14ac:dyDescent="0.25">
      <c r="A1575" s="269"/>
      <c r="B1575" s="184"/>
      <c r="C1575" s="253"/>
      <c r="D1575" s="56"/>
      <c r="E1575" s="56"/>
      <c r="F1575" s="56"/>
      <c r="G1575" s="56"/>
      <c r="H1575" s="58"/>
      <c r="I1575" s="271"/>
    </row>
    <row r="1576" spans="1:9" ht="15.75" customHeight="1" x14ac:dyDescent="0.25">
      <c r="A1576" s="269"/>
      <c r="B1576" s="40" t="s">
        <v>422</v>
      </c>
      <c r="C1576" s="40" t="s">
        <v>301</v>
      </c>
      <c r="D1576" s="40" t="s">
        <v>304</v>
      </c>
      <c r="E1576" s="40"/>
      <c r="F1576" s="40"/>
      <c r="G1576" s="56"/>
      <c r="H1576" s="58"/>
      <c r="I1576" s="271"/>
    </row>
    <row r="1577" spans="1:9" ht="15.75" customHeight="1" x14ac:dyDescent="0.25">
      <c r="A1577" s="269"/>
      <c r="B1577" s="25" t="s">
        <v>419</v>
      </c>
      <c r="C1577" s="25">
        <v>1</v>
      </c>
      <c r="D1577" s="26">
        <v>0.27</v>
      </c>
      <c r="E1577" s="40"/>
      <c r="F1577" s="40"/>
      <c r="G1577" s="56"/>
      <c r="H1577" s="58"/>
      <c r="I1577" s="271"/>
    </row>
    <row r="1578" spans="1:9" ht="15.75" customHeight="1" x14ac:dyDescent="0.25">
      <c r="A1578" s="269"/>
      <c r="B1578" s="25" t="s">
        <v>420</v>
      </c>
      <c r="C1578" s="25">
        <v>1</v>
      </c>
      <c r="D1578" s="26">
        <v>0.27</v>
      </c>
      <c r="E1578" s="40"/>
      <c r="F1578" s="40"/>
      <c r="G1578" s="56"/>
      <c r="H1578" s="58"/>
      <c r="I1578" s="271"/>
    </row>
    <row r="1579" spans="1:9" ht="15.75" customHeight="1" x14ac:dyDescent="0.25">
      <c r="A1579" s="269"/>
      <c r="B1579" s="25" t="s">
        <v>421</v>
      </c>
      <c r="C1579" s="25">
        <v>1</v>
      </c>
      <c r="D1579" s="26">
        <v>0.27</v>
      </c>
      <c r="E1579" s="40"/>
      <c r="F1579" s="40"/>
      <c r="G1579" s="56"/>
      <c r="H1579" s="58"/>
      <c r="I1579" s="271"/>
    </row>
    <row r="1580" spans="1:9" ht="15.75" customHeight="1" x14ac:dyDescent="0.25">
      <c r="A1580" s="269"/>
      <c r="B1580" s="12" t="s">
        <v>69</v>
      </c>
      <c r="C1580" s="12">
        <f>SUM(C1577:C1579)</f>
        <v>3</v>
      </c>
      <c r="D1580" s="19">
        <f>SUM(D1577:D1579)</f>
        <v>0.81</v>
      </c>
      <c r="E1580" s="52"/>
      <c r="F1580" s="52"/>
      <c r="G1580" s="56"/>
      <c r="H1580" s="58"/>
      <c r="I1580" s="271"/>
    </row>
    <row r="1581" spans="1:9" ht="15.75" customHeight="1" x14ac:dyDescent="0.25">
      <c r="A1581" s="269"/>
      <c r="B1581" s="59"/>
      <c r="C1581" s="52"/>
      <c r="D1581" s="52"/>
      <c r="E1581" s="52"/>
      <c r="F1581" s="6"/>
      <c r="G1581" s="56"/>
      <c r="H1581" s="58"/>
      <c r="I1581" s="271"/>
    </row>
    <row r="1582" spans="1:9" ht="15.75" customHeight="1" x14ac:dyDescent="0.25">
      <c r="A1582" s="269"/>
      <c r="B1582" s="59"/>
      <c r="C1582" s="52"/>
      <c r="D1582" s="52"/>
      <c r="E1582" s="52"/>
      <c r="F1582" s="6"/>
      <c r="G1582" s="56"/>
      <c r="H1582" s="58"/>
      <c r="I1582" s="271"/>
    </row>
    <row r="1583" spans="1:9" ht="15.75" customHeight="1" x14ac:dyDescent="0.25">
      <c r="A1583" s="269"/>
      <c r="B1583" s="40" t="s">
        <v>572</v>
      </c>
      <c r="C1583" s="40" t="s">
        <v>301</v>
      </c>
      <c r="D1583" s="40" t="s">
        <v>304</v>
      </c>
      <c r="E1583" s="52"/>
      <c r="F1583" s="6"/>
      <c r="G1583" s="56"/>
      <c r="H1583" s="58"/>
      <c r="I1583" s="271"/>
    </row>
    <row r="1584" spans="1:9" ht="15.75" customHeight="1" x14ac:dyDescent="0.25">
      <c r="A1584" s="269"/>
      <c r="B1584" s="25" t="s">
        <v>573</v>
      </c>
      <c r="C1584" s="25">
        <v>1</v>
      </c>
      <c r="D1584" s="26">
        <v>0.27</v>
      </c>
      <c r="E1584" s="52"/>
      <c r="F1584" s="6"/>
      <c r="G1584" s="56"/>
      <c r="H1584" s="58"/>
      <c r="I1584" s="271"/>
    </row>
    <row r="1585" spans="1:9" ht="15.75" customHeight="1" x14ac:dyDescent="0.25">
      <c r="A1585" s="269"/>
      <c r="B1585" s="12" t="s">
        <v>69</v>
      </c>
      <c r="C1585" s="12">
        <f>SUM(C1584:C1584)</f>
        <v>1</v>
      </c>
      <c r="D1585" s="19">
        <f>SUM(D1584:D1584)</f>
        <v>0.27</v>
      </c>
      <c r="E1585" s="52"/>
      <c r="F1585" s="6"/>
      <c r="G1585" s="56"/>
      <c r="H1585" s="58"/>
      <c r="I1585" s="271"/>
    </row>
    <row r="1586" spans="1:9" ht="15.75" customHeight="1" x14ac:dyDescent="0.25">
      <c r="A1586" s="269"/>
      <c r="B1586" s="81"/>
      <c r="C1586" s="82"/>
      <c r="D1586" s="6"/>
      <c r="E1586" s="52"/>
      <c r="F1586" s="6"/>
      <c r="G1586" s="56"/>
      <c r="H1586" s="58"/>
      <c r="I1586" s="271"/>
    </row>
    <row r="1587" spans="1:9" ht="15.75" customHeight="1" x14ac:dyDescent="0.25">
      <c r="A1587" s="269"/>
      <c r="B1587" s="81"/>
      <c r="C1587" s="82"/>
      <c r="D1587" s="6"/>
      <c r="E1587" s="52"/>
      <c r="F1587" s="6"/>
      <c r="G1587" s="56"/>
      <c r="H1587" s="58"/>
      <c r="I1587" s="271"/>
    </row>
    <row r="1588" spans="1:9" ht="15.75" hidden="1" customHeight="1" x14ac:dyDescent="0.25">
      <c r="A1588" s="269"/>
      <c r="B1588" s="86" t="s">
        <v>577</v>
      </c>
      <c r="C1588" s="52"/>
      <c r="D1588" s="52"/>
      <c r="E1588" s="52"/>
      <c r="F1588" s="6"/>
      <c r="G1588" s="56"/>
      <c r="H1588" s="58"/>
      <c r="I1588" s="271"/>
    </row>
    <row r="1589" spans="1:9" ht="15.75" hidden="1" customHeight="1" x14ac:dyDescent="0.25">
      <c r="A1589" s="269"/>
      <c r="B1589" s="22" t="s">
        <v>574</v>
      </c>
      <c r="C1589" s="52"/>
      <c r="D1589" s="52"/>
      <c r="E1589" s="52"/>
      <c r="F1589" s="6"/>
      <c r="G1589" s="56"/>
      <c r="H1589" s="58"/>
      <c r="I1589" s="271"/>
    </row>
    <row r="1590" spans="1:9" ht="15.75" hidden="1" customHeight="1" x14ac:dyDescent="0.25">
      <c r="A1590" s="269"/>
      <c r="B1590" s="22" t="s">
        <v>575</v>
      </c>
      <c r="C1590" s="52"/>
      <c r="D1590" s="52"/>
      <c r="E1590" s="52"/>
      <c r="F1590" s="6"/>
      <c r="G1590" s="56"/>
      <c r="H1590" s="58"/>
      <c r="I1590" s="271"/>
    </row>
    <row r="1591" spans="1:9" ht="15.75" hidden="1" customHeight="1" x14ac:dyDescent="0.25">
      <c r="A1591" s="269"/>
      <c r="B1591" s="22" t="s">
        <v>576</v>
      </c>
      <c r="C1591" s="52"/>
      <c r="D1591" s="52"/>
      <c r="E1591" s="52"/>
      <c r="F1591" s="6"/>
      <c r="G1591" s="56"/>
      <c r="H1591" s="58"/>
      <c r="I1591" s="271"/>
    </row>
    <row r="1592" spans="1:9" ht="15.75" hidden="1" customHeight="1" x14ac:dyDescent="0.25">
      <c r="A1592" s="269"/>
      <c r="B1592" s="22" t="s">
        <v>578</v>
      </c>
      <c r="C1592" s="52"/>
      <c r="D1592" s="52"/>
      <c r="E1592" s="52"/>
      <c r="F1592" s="6"/>
      <c r="G1592" s="56"/>
      <c r="H1592" s="58"/>
      <c r="I1592" s="271"/>
    </row>
    <row r="1593" spans="1:9" ht="15.75" customHeight="1" x14ac:dyDescent="0.25">
      <c r="A1593" s="269"/>
      <c r="B1593" s="59"/>
      <c r="C1593" s="52"/>
      <c r="D1593" s="52"/>
      <c r="E1593" s="52"/>
      <c r="F1593" s="6"/>
      <c r="G1593" s="56"/>
      <c r="H1593" s="58"/>
      <c r="I1593" s="271"/>
    </row>
    <row r="1594" spans="1:9" ht="15.75" customHeight="1" x14ac:dyDescent="0.25">
      <c r="A1594" s="269"/>
      <c r="B1594" s="59"/>
      <c r="C1594" s="52"/>
      <c r="D1594" s="52"/>
      <c r="E1594" s="52"/>
      <c r="F1594" s="6"/>
      <c r="G1594" s="56"/>
      <c r="H1594" s="58"/>
      <c r="I1594" s="271"/>
    </row>
    <row r="1595" spans="1:9" ht="15.75" customHeight="1" x14ac:dyDescent="0.25">
      <c r="A1595" s="269"/>
      <c r="B1595" s="285" t="s">
        <v>307</v>
      </c>
      <c r="C1595" s="285"/>
      <c r="D1595" s="285"/>
      <c r="E1595" s="285"/>
      <c r="F1595" s="78">
        <f>(D1580+D1585)-0.06</f>
        <v>1.02</v>
      </c>
      <c r="G1595" s="56" t="s">
        <v>21</v>
      </c>
      <c r="H1595" s="58"/>
      <c r="I1595" s="271"/>
    </row>
    <row r="1596" spans="1:9" ht="15.75" customHeight="1" x14ac:dyDescent="0.25">
      <c r="A1596" s="269"/>
      <c r="B1596" s="59"/>
      <c r="C1596" s="52"/>
      <c r="D1596" s="52"/>
      <c r="E1596" s="52"/>
      <c r="F1596" s="6"/>
      <c r="G1596" s="56"/>
      <c r="H1596" s="58"/>
      <c r="I1596" s="271"/>
    </row>
    <row r="1597" spans="1:9" ht="15.75" customHeight="1" x14ac:dyDescent="0.25">
      <c r="A1597" s="269"/>
      <c r="B1597" s="59"/>
      <c r="C1597" s="52"/>
      <c r="D1597" s="52"/>
      <c r="E1597" s="52"/>
      <c r="F1597" s="6"/>
      <c r="G1597" s="56"/>
      <c r="H1597" s="58"/>
      <c r="I1597" s="271"/>
    </row>
    <row r="1598" spans="1:9" ht="15.75" customHeight="1" x14ac:dyDescent="0.25">
      <c r="A1598" s="269"/>
      <c r="B1598" s="59"/>
      <c r="C1598" s="52"/>
      <c r="D1598" s="52"/>
      <c r="E1598" s="52"/>
      <c r="F1598" s="6"/>
      <c r="G1598" s="56"/>
      <c r="H1598" s="58"/>
      <c r="I1598" s="271"/>
    </row>
    <row r="1599" spans="1:9" ht="15.75" customHeight="1" x14ac:dyDescent="0.25">
      <c r="A1599" s="269"/>
      <c r="B1599" s="59"/>
      <c r="C1599" s="52"/>
      <c r="D1599" s="52"/>
      <c r="E1599" s="52"/>
      <c r="F1599" s="6"/>
      <c r="G1599" s="56"/>
      <c r="H1599" s="58"/>
      <c r="I1599" s="271"/>
    </row>
    <row r="1600" spans="1:9" ht="15.75" customHeight="1" x14ac:dyDescent="0.25">
      <c r="A1600" s="269"/>
      <c r="B1600" s="59"/>
      <c r="C1600" s="52"/>
      <c r="D1600" s="52"/>
      <c r="E1600" s="52"/>
      <c r="F1600" s="6"/>
      <c r="G1600" s="56"/>
      <c r="H1600" s="58"/>
      <c r="I1600" s="271"/>
    </row>
    <row r="1601" spans="1:9" ht="15.75" customHeight="1" x14ac:dyDescent="0.25">
      <c r="A1601" s="269"/>
      <c r="B1601" s="59"/>
      <c r="C1601" s="52"/>
      <c r="D1601" s="52"/>
      <c r="E1601" s="52"/>
      <c r="F1601" s="6"/>
      <c r="G1601" s="56"/>
      <c r="H1601" s="58"/>
      <c r="I1601" s="271"/>
    </row>
    <row r="1602" spans="1:9" ht="15.75" customHeight="1" x14ac:dyDescent="0.25">
      <c r="A1602" s="269"/>
      <c r="B1602" s="59"/>
      <c r="C1602" s="52"/>
      <c r="D1602" s="52"/>
      <c r="E1602" s="52"/>
      <c r="F1602" s="6"/>
      <c r="G1602" s="56"/>
      <c r="H1602" s="58"/>
      <c r="I1602" s="271"/>
    </row>
    <row r="1603" spans="1:9" ht="15.75" customHeight="1" x14ac:dyDescent="0.25">
      <c r="A1603" s="269"/>
      <c r="B1603" s="55"/>
      <c r="C1603" s="56"/>
      <c r="D1603" s="56"/>
      <c r="E1603" s="56"/>
      <c r="F1603" s="56"/>
      <c r="G1603" s="56"/>
      <c r="H1603" s="58"/>
      <c r="I1603" s="271"/>
    </row>
    <row r="1604" spans="1:9" x14ac:dyDescent="0.25">
      <c r="A1604" s="269"/>
      <c r="B1604" s="55"/>
      <c r="C1604" s="56"/>
      <c r="D1604" s="56"/>
      <c r="E1604" s="56"/>
      <c r="F1604" s="56"/>
      <c r="G1604" s="56"/>
      <c r="H1604" s="58"/>
      <c r="I1604" s="271"/>
    </row>
    <row r="1605" spans="1:9" ht="15.75" customHeight="1" x14ac:dyDescent="0.25">
      <c r="A1605" s="269"/>
      <c r="B1605" s="55"/>
      <c r="C1605" s="56"/>
      <c r="D1605" s="56"/>
      <c r="E1605" s="56"/>
      <c r="F1605" s="56"/>
      <c r="G1605" s="56"/>
      <c r="H1605" s="58"/>
      <c r="I1605" s="271"/>
    </row>
    <row r="1606" spans="1:9" ht="15.75" customHeight="1" x14ac:dyDescent="0.25">
      <c r="A1606" s="269"/>
      <c r="B1606" s="55"/>
      <c r="C1606" s="56"/>
      <c r="D1606" s="56"/>
      <c r="E1606" s="56"/>
      <c r="F1606" s="56"/>
      <c r="G1606" s="56"/>
      <c r="H1606" s="58"/>
      <c r="I1606" s="271"/>
    </row>
    <row r="1607" spans="1:9" ht="15.75" customHeight="1" x14ac:dyDescent="0.25">
      <c r="A1607" s="269"/>
      <c r="B1607" s="55"/>
      <c r="C1607" s="56"/>
      <c r="D1607" s="56"/>
      <c r="E1607" s="56"/>
      <c r="F1607" s="56"/>
      <c r="G1607" s="56"/>
      <c r="H1607" s="58"/>
      <c r="I1607" s="271"/>
    </row>
    <row r="1608" spans="1:9" ht="15.75" customHeight="1" x14ac:dyDescent="0.25">
      <c r="A1608" s="269"/>
      <c r="B1608" s="55"/>
      <c r="C1608" s="56"/>
      <c r="D1608" s="56"/>
      <c r="E1608" s="56"/>
      <c r="F1608" s="56"/>
      <c r="G1608" s="56"/>
      <c r="H1608" s="58"/>
      <c r="I1608" s="271"/>
    </row>
    <row r="1609" spans="1:9" ht="15.75" customHeight="1" x14ac:dyDescent="0.25">
      <c r="A1609" s="269"/>
      <c r="H1609" s="58"/>
      <c r="I1609" s="271"/>
    </row>
    <row r="1610" spans="1:9" ht="15.75" customHeight="1" x14ac:dyDescent="0.25">
      <c r="A1610" s="269"/>
      <c r="B1610" s="55"/>
      <c r="C1610" s="56"/>
      <c r="D1610" s="56"/>
      <c r="E1610" s="56"/>
      <c r="F1610" s="56"/>
      <c r="G1610" s="56"/>
      <c r="H1610" s="58"/>
      <c r="I1610" s="271"/>
    </row>
    <row r="1611" spans="1:9" ht="15.75" customHeight="1" x14ac:dyDescent="0.25">
      <c r="A1611" s="278"/>
      <c r="B1611" s="55"/>
      <c r="C1611" s="56"/>
      <c r="D1611" s="56"/>
      <c r="E1611" s="56"/>
      <c r="F1611" s="56"/>
      <c r="G1611" s="56"/>
      <c r="H1611" s="12"/>
      <c r="I1611" s="261"/>
    </row>
    <row r="1612" spans="1:9" ht="15.75" customHeight="1" x14ac:dyDescent="0.25">
      <c r="A1612" s="269" t="s">
        <v>303</v>
      </c>
      <c r="B1612" s="464" t="s">
        <v>308</v>
      </c>
      <c r="C1612" s="464"/>
      <c r="D1612" s="464"/>
      <c r="E1612" s="464"/>
      <c r="F1612" s="464"/>
      <c r="G1612" s="464"/>
      <c r="H1612" s="58" t="s">
        <v>21</v>
      </c>
      <c r="I1612" s="271">
        <f>F1622</f>
        <v>0.27</v>
      </c>
    </row>
    <row r="1613" spans="1:9" ht="15.75" customHeight="1" x14ac:dyDescent="0.25">
      <c r="A1613" s="269"/>
      <c r="B1613" s="165"/>
      <c r="C1613" s="166"/>
      <c r="D1613" s="166"/>
      <c r="E1613" s="166"/>
      <c r="F1613" s="166"/>
      <c r="G1613" s="166"/>
      <c r="H1613" s="58"/>
      <c r="I1613" s="271"/>
    </row>
    <row r="1614" spans="1:9" ht="15.75" customHeight="1" x14ac:dyDescent="0.25">
      <c r="A1614" s="269"/>
      <c r="B1614" s="450" t="s">
        <v>137</v>
      </c>
      <c r="C1614" s="450"/>
      <c r="D1614" s="56"/>
      <c r="E1614" s="56"/>
      <c r="F1614" s="56"/>
      <c r="G1614" s="56"/>
      <c r="H1614" s="58"/>
      <c r="I1614" s="271"/>
    </row>
    <row r="1615" spans="1:9" ht="15.75" customHeight="1" x14ac:dyDescent="0.25">
      <c r="A1615" s="269"/>
      <c r="B1615" s="165"/>
      <c r="C1615" s="166"/>
      <c r="D1615" s="166"/>
      <c r="E1615" s="166"/>
      <c r="F1615" s="166"/>
      <c r="G1615" s="166"/>
      <c r="H1615" s="58"/>
      <c r="I1615" s="271"/>
    </row>
    <row r="1616" spans="1:9" ht="15.75" customHeight="1" x14ac:dyDescent="0.25">
      <c r="A1616" s="269"/>
      <c r="B1616" s="40" t="s">
        <v>423</v>
      </c>
      <c r="C1616" s="40" t="s">
        <v>301</v>
      </c>
      <c r="D1616" s="40" t="s">
        <v>304</v>
      </c>
      <c r="F1616" s="56"/>
      <c r="G1616" s="56"/>
      <c r="H1616" s="58"/>
      <c r="I1616" s="271"/>
    </row>
    <row r="1617" spans="1:9" ht="15.75" customHeight="1" x14ac:dyDescent="0.25">
      <c r="A1617" s="269"/>
      <c r="B1617" s="25" t="s">
        <v>518</v>
      </c>
      <c r="C1617" s="25">
        <v>1</v>
      </c>
      <c r="D1617" s="26">
        <v>0.27</v>
      </c>
      <c r="E1617" s="56"/>
      <c r="F1617" s="56"/>
      <c r="G1617" s="56"/>
      <c r="H1617" s="58"/>
      <c r="I1617" s="271"/>
    </row>
    <row r="1618" spans="1:9" ht="15.75" customHeight="1" x14ac:dyDescent="0.25">
      <c r="A1618" s="278"/>
      <c r="B1618" s="12" t="s">
        <v>69</v>
      </c>
      <c r="C1618" s="12">
        <f>SUM(C1617:C1617)</f>
        <v>1</v>
      </c>
      <c r="D1618" s="19">
        <f>SUM(D1617:D1617)</f>
        <v>0.27</v>
      </c>
      <c r="E1618" s="135"/>
      <c r="F1618" s="56"/>
      <c r="G1618" s="56"/>
      <c r="H1618" s="12"/>
      <c r="I1618" s="261"/>
    </row>
    <row r="1619" spans="1:9" ht="15.75" customHeight="1" x14ac:dyDescent="0.25">
      <c r="A1619" s="278"/>
      <c r="B1619" s="41"/>
      <c r="C1619" s="42"/>
      <c r="D1619" s="43"/>
      <c r="E1619" s="43"/>
      <c r="F1619" s="56"/>
      <c r="G1619" s="56"/>
      <c r="H1619" s="12"/>
      <c r="I1619" s="261"/>
    </row>
    <row r="1620" spans="1:9" ht="15.75" customHeight="1" x14ac:dyDescent="0.25">
      <c r="A1620" s="278"/>
      <c r="B1620" s="41"/>
      <c r="C1620" s="42"/>
      <c r="D1620" s="43"/>
      <c r="E1620" s="43"/>
      <c r="F1620" s="56"/>
      <c r="G1620" s="56"/>
      <c r="H1620" s="12"/>
      <c r="I1620" s="261"/>
    </row>
    <row r="1621" spans="1:9" ht="15.75" customHeight="1" x14ac:dyDescent="0.25">
      <c r="A1621" s="278"/>
      <c r="B1621" s="55"/>
      <c r="C1621" s="56"/>
      <c r="D1621" s="56"/>
      <c r="E1621" s="56"/>
      <c r="F1621" s="56"/>
      <c r="G1621" s="56"/>
      <c r="H1621" s="12"/>
      <c r="I1621" s="261"/>
    </row>
    <row r="1622" spans="1:9" ht="15.75" customHeight="1" x14ac:dyDescent="0.25">
      <c r="A1622" s="278"/>
      <c r="B1622" s="476" t="s">
        <v>309</v>
      </c>
      <c r="C1622" s="476"/>
      <c r="D1622" s="476"/>
      <c r="E1622" s="476"/>
      <c r="F1622" s="78">
        <f>D1618</f>
        <v>0.27</v>
      </c>
      <c r="G1622" s="56" t="s">
        <v>21</v>
      </c>
      <c r="H1622" s="12"/>
      <c r="I1622" s="261"/>
    </row>
    <row r="1623" spans="1:9" ht="15.75" customHeight="1" x14ac:dyDescent="0.25">
      <c r="A1623" s="278"/>
      <c r="B1623" s="165"/>
      <c r="C1623" s="166"/>
      <c r="D1623" s="166"/>
      <c r="E1623" s="166"/>
      <c r="F1623" s="78"/>
      <c r="G1623" s="56"/>
      <c r="H1623" s="12"/>
      <c r="I1623" s="261"/>
    </row>
    <row r="1624" spans="1:9" ht="15.75" customHeight="1" x14ac:dyDescent="0.25">
      <c r="A1624" s="278"/>
      <c r="B1624" s="165"/>
      <c r="C1624" s="166"/>
      <c r="D1624" s="166"/>
      <c r="E1624" s="166"/>
      <c r="F1624" s="78"/>
      <c r="G1624" s="56"/>
      <c r="H1624" s="12"/>
      <c r="I1624" s="261"/>
    </row>
    <row r="1625" spans="1:9" ht="15.75" customHeight="1" x14ac:dyDescent="0.25">
      <c r="A1625" s="278"/>
      <c r="B1625" s="165"/>
      <c r="C1625" s="166"/>
      <c r="D1625" s="166"/>
      <c r="E1625" s="166"/>
      <c r="F1625" s="78"/>
      <c r="G1625" s="56"/>
      <c r="H1625" s="12"/>
      <c r="I1625" s="261"/>
    </row>
    <row r="1626" spans="1:9" ht="15.75" customHeight="1" x14ac:dyDescent="0.25">
      <c r="A1626" s="278"/>
      <c r="B1626" s="165"/>
      <c r="C1626" s="166"/>
      <c r="D1626" s="166"/>
      <c r="E1626" s="166"/>
      <c r="F1626" s="78"/>
      <c r="G1626" s="56"/>
      <c r="H1626" s="12"/>
      <c r="I1626" s="261"/>
    </row>
    <row r="1627" spans="1:9" ht="15.75" customHeight="1" x14ac:dyDescent="0.25">
      <c r="A1627" s="278"/>
      <c r="B1627" s="165"/>
      <c r="C1627" s="166"/>
      <c r="D1627" s="166"/>
      <c r="E1627" s="166"/>
      <c r="F1627" s="78"/>
      <c r="G1627" s="56"/>
      <c r="H1627" s="12"/>
      <c r="I1627" s="261"/>
    </row>
    <row r="1628" spans="1:9" ht="15.75" customHeight="1" x14ac:dyDescent="0.25">
      <c r="A1628" s="278"/>
      <c r="B1628" s="165"/>
      <c r="C1628" s="166"/>
      <c r="D1628" s="166"/>
      <c r="E1628" s="166"/>
      <c r="F1628" s="78"/>
      <c r="G1628" s="56"/>
      <c r="H1628" s="12"/>
      <c r="I1628" s="261"/>
    </row>
    <row r="1629" spans="1:9" ht="15.75" customHeight="1" x14ac:dyDescent="0.25">
      <c r="A1629" s="278"/>
      <c r="B1629" s="165"/>
      <c r="C1629" s="166"/>
      <c r="D1629" s="166"/>
      <c r="E1629" s="166"/>
      <c r="F1629" s="78"/>
      <c r="G1629" s="56"/>
      <c r="H1629" s="12"/>
      <c r="I1629" s="261"/>
    </row>
    <row r="1630" spans="1:9" ht="15.75" customHeight="1" x14ac:dyDescent="0.25">
      <c r="A1630" s="278"/>
      <c r="B1630" s="165"/>
      <c r="C1630" s="166"/>
      <c r="D1630" s="166"/>
      <c r="E1630" s="166"/>
      <c r="F1630" s="78"/>
      <c r="G1630" s="56"/>
      <c r="H1630" s="12"/>
      <c r="I1630" s="261"/>
    </row>
    <row r="1631" spans="1:9" ht="15.75" customHeight="1" x14ac:dyDescent="0.25">
      <c r="A1631" s="278"/>
      <c r="B1631" s="165"/>
      <c r="C1631" s="166"/>
      <c r="D1631" s="166"/>
      <c r="E1631" s="166"/>
      <c r="F1631" s="78"/>
      <c r="G1631" s="56"/>
      <c r="H1631" s="12"/>
      <c r="I1631" s="261"/>
    </row>
    <row r="1632" spans="1:9" ht="15.75" customHeight="1" x14ac:dyDescent="0.25">
      <c r="A1632" s="278"/>
      <c r="B1632" s="165"/>
      <c r="C1632" s="166"/>
      <c r="D1632" s="166"/>
      <c r="E1632" s="166"/>
      <c r="F1632" s="78"/>
      <c r="G1632" s="56"/>
      <c r="H1632" s="12"/>
      <c r="I1632" s="261"/>
    </row>
    <row r="1633" spans="1:9" ht="15.75" customHeight="1" x14ac:dyDescent="0.25">
      <c r="A1633" s="278"/>
      <c r="B1633" s="165"/>
      <c r="C1633" s="166"/>
      <c r="D1633" s="166"/>
      <c r="E1633" s="166"/>
      <c r="F1633" s="78"/>
      <c r="G1633" s="56"/>
      <c r="H1633" s="12"/>
      <c r="I1633" s="261"/>
    </row>
    <row r="1634" spans="1:9" ht="15.75" customHeight="1" x14ac:dyDescent="0.25">
      <c r="A1634" s="278"/>
      <c r="B1634" s="165"/>
      <c r="C1634" s="166"/>
      <c r="D1634" s="166"/>
      <c r="E1634" s="166"/>
      <c r="F1634" s="78"/>
      <c r="G1634" s="56"/>
      <c r="H1634" s="12"/>
      <c r="I1634" s="261"/>
    </row>
    <row r="1635" spans="1:9" ht="15.75" customHeight="1" x14ac:dyDescent="0.25">
      <c r="A1635" s="278"/>
      <c r="B1635" s="165"/>
      <c r="C1635" s="166"/>
      <c r="D1635" s="166"/>
      <c r="E1635" s="166"/>
      <c r="F1635" s="78"/>
      <c r="G1635" s="56"/>
      <c r="H1635" s="12"/>
      <c r="I1635" s="261"/>
    </row>
    <row r="1636" spans="1:9" ht="15.75" customHeight="1" x14ac:dyDescent="0.25">
      <c r="A1636" s="278"/>
      <c r="B1636" s="165"/>
      <c r="C1636" s="166"/>
      <c r="D1636" s="166"/>
      <c r="E1636" s="166"/>
      <c r="F1636" s="78"/>
      <c r="G1636" s="56"/>
      <c r="H1636" s="12"/>
      <c r="I1636" s="261"/>
    </row>
    <row r="1637" spans="1:9" ht="15.75" customHeight="1" x14ac:dyDescent="0.25">
      <c r="A1637" s="278"/>
      <c r="B1637" s="165"/>
      <c r="C1637" s="166"/>
      <c r="D1637" s="166"/>
      <c r="E1637" s="166"/>
      <c r="F1637" s="78"/>
      <c r="G1637" s="56"/>
      <c r="H1637" s="12"/>
      <c r="I1637" s="261"/>
    </row>
    <row r="1638" spans="1:9" ht="15.75" customHeight="1" x14ac:dyDescent="0.25">
      <c r="A1638" s="278"/>
      <c r="B1638" s="165"/>
      <c r="C1638" s="166"/>
      <c r="D1638" s="166"/>
      <c r="E1638" s="166"/>
      <c r="F1638" s="78"/>
      <c r="G1638" s="56"/>
      <c r="H1638" s="12"/>
      <c r="I1638" s="261"/>
    </row>
    <row r="1639" spans="1:9" ht="15.75" customHeight="1" x14ac:dyDescent="0.25">
      <c r="A1639" s="278"/>
      <c r="B1639" s="165"/>
      <c r="C1639" s="166"/>
      <c r="D1639" s="166"/>
      <c r="E1639" s="166"/>
      <c r="F1639" s="78"/>
      <c r="G1639" s="56"/>
      <c r="H1639" s="12"/>
      <c r="I1639" s="261"/>
    </row>
    <row r="1640" spans="1:9" ht="15.6" customHeight="1" x14ac:dyDescent="0.25">
      <c r="A1640" s="20"/>
      <c r="B1640" s="55"/>
      <c r="C1640" s="56"/>
      <c r="D1640" s="56"/>
      <c r="E1640" s="56"/>
      <c r="F1640" s="56"/>
      <c r="G1640" s="56"/>
      <c r="H1640" s="37"/>
      <c r="I1640" s="261"/>
    </row>
    <row r="1641" spans="1:9" ht="15.6" customHeight="1" x14ac:dyDescent="0.25">
      <c r="A1641" s="14" t="s">
        <v>310</v>
      </c>
      <c r="B1641" s="464" t="s">
        <v>311</v>
      </c>
      <c r="C1641" s="464"/>
      <c r="D1641" s="464"/>
      <c r="E1641" s="464"/>
      <c r="F1641" s="464"/>
      <c r="G1641" s="464"/>
      <c r="H1641" s="37"/>
      <c r="I1641" s="70"/>
    </row>
    <row r="1642" spans="1:9" ht="15" customHeight="1" x14ac:dyDescent="0.25">
      <c r="A1642" s="20"/>
      <c r="B1642" s="86"/>
      <c r="C1642" s="16"/>
      <c r="D1642" s="16"/>
      <c r="E1642" s="16"/>
      <c r="F1642" s="16"/>
      <c r="G1642" s="16"/>
      <c r="H1642" s="37"/>
      <c r="I1642" s="261"/>
    </row>
    <row r="1643" spans="1:9" ht="15.6" customHeight="1" x14ac:dyDescent="0.25">
      <c r="A1643" s="20"/>
      <c r="B1643" s="233"/>
      <c r="C1643" s="46"/>
      <c r="D1643" s="193"/>
      <c r="E1643" s="143"/>
      <c r="F1643" s="143"/>
      <c r="G1643" s="143"/>
      <c r="H1643" s="37"/>
      <c r="I1643" s="261"/>
    </row>
    <row r="1644" spans="1:9" ht="15.6" customHeight="1" x14ac:dyDescent="0.25">
      <c r="A1644" s="20"/>
      <c r="B1644" s="233"/>
      <c r="C1644" s="46"/>
      <c r="D1644" s="193"/>
      <c r="E1644" s="143"/>
      <c r="F1644" s="143"/>
      <c r="G1644" s="143"/>
      <c r="H1644" s="37"/>
      <c r="I1644" s="261"/>
    </row>
    <row r="1645" spans="1:9" ht="15.6" customHeight="1" x14ac:dyDescent="0.25">
      <c r="A1645" s="14" t="s">
        <v>313</v>
      </c>
      <c r="B1645" s="464" t="s">
        <v>314</v>
      </c>
      <c r="C1645" s="464"/>
      <c r="D1645" s="464"/>
      <c r="E1645" s="464"/>
      <c r="F1645" s="464"/>
      <c r="G1645" s="464"/>
      <c r="H1645" s="37"/>
      <c r="I1645" s="70">
        <f>D1653</f>
        <v>1</v>
      </c>
    </row>
    <row r="1646" spans="1:9" ht="15.6" customHeight="1" x14ac:dyDescent="0.25">
      <c r="A1646" s="20"/>
      <c r="B1646" s="233"/>
      <c r="C1646" s="46"/>
      <c r="D1646" s="193"/>
      <c r="E1646" s="143"/>
      <c r="F1646" s="143"/>
      <c r="G1646" s="143"/>
      <c r="H1646" s="37"/>
      <c r="I1646" s="261"/>
    </row>
    <row r="1647" spans="1:9" ht="15.6" customHeight="1" x14ac:dyDescent="0.25">
      <c r="A1647" s="20"/>
      <c r="B1647" s="479" t="s">
        <v>315</v>
      </c>
      <c r="C1647" s="479"/>
      <c r="D1647" s="479"/>
      <c r="E1647" s="479"/>
      <c r="F1647" s="479"/>
      <c r="G1647" s="479"/>
      <c r="H1647" s="37"/>
      <c r="I1647" s="261"/>
    </row>
    <row r="1648" spans="1:9" ht="15.6" customHeight="1" x14ac:dyDescent="0.25">
      <c r="A1648" s="20"/>
      <c r="B1648" s="287"/>
      <c r="C1648" s="288"/>
      <c r="D1648" s="288"/>
      <c r="E1648" s="288"/>
      <c r="F1648" s="288"/>
      <c r="G1648" s="288"/>
      <c r="H1648" s="37"/>
      <c r="I1648" s="261"/>
    </row>
    <row r="1649" spans="1:9" ht="15.6" customHeight="1" x14ac:dyDescent="0.25">
      <c r="A1649" s="20"/>
      <c r="B1649" s="287"/>
      <c r="C1649" s="288"/>
      <c r="D1649" s="288"/>
      <c r="E1649" s="288"/>
      <c r="F1649" s="288"/>
      <c r="G1649" s="288"/>
      <c r="H1649" s="37"/>
      <c r="I1649" s="261"/>
    </row>
    <row r="1650" spans="1:9" ht="15.6" customHeight="1" x14ac:dyDescent="0.25">
      <c r="A1650" s="20"/>
      <c r="B1650" s="224" t="s">
        <v>598</v>
      </c>
      <c r="C1650" s="288"/>
      <c r="D1650" s="288"/>
      <c r="E1650" s="288"/>
      <c r="F1650" s="288"/>
      <c r="G1650" s="288"/>
      <c r="H1650" s="37"/>
      <c r="I1650" s="261"/>
    </row>
    <row r="1651" spans="1:9" ht="15.6" customHeight="1" x14ac:dyDescent="0.25">
      <c r="A1651" s="20"/>
      <c r="B1651" s="224"/>
      <c r="C1651" s="288"/>
      <c r="D1651" s="288"/>
      <c r="E1651" s="288"/>
      <c r="F1651" s="288"/>
      <c r="G1651" s="288"/>
      <c r="H1651" s="37"/>
      <c r="I1651" s="261"/>
    </row>
    <row r="1652" spans="1:9" ht="15.6" customHeight="1" x14ac:dyDescent="0.25">
      <c r="A1652" s="20"/>
      <c r="B1652" s="233"/>
      <c r="C1652" s="46"/>
      <c r="D1652" s="193"/>
      <c r="E1652" s="143"/>
      <c r="F1652" s="143"/>
      <c r="G1652" s="143"/>
      <c r="H1652" s="37"/>
      <c r="I1652" s="261"/>
    </row>
    <row r="1653" spans="1:9" ht="15.6" customHeight="1" x14ac:dyDescent="0.25">
      <c r="A1653" s="20"/>
      <c r="B1653" s="286" t="s">
        <v>316</v>
      </c>
      <c r="C1653" s="252"/>
      <c r="D1653" s="87">
        <v>1</v>
      </c>
      <c r="E1653" s="223" t="s">
        <v>6</v>
      </c>
      <c r="F1653" s="143"/>
      <c r="G1653" s="143"/>
      <c r="H1653" s="37"/>
      <c r="I1653" s="261"/>
    </row>
    <row r="1654" spans="1:9" ht="15.6" customHeight="1" x14ac:dyDescent="0.25">
      <c r="A1654" s="20"/>
      <c r="B1654" s="233"/>
      <c r="C1654" s="46"/>
      <c r="D1654" s="193"/>
      <c r="E1654" s="143"/>
      <c r="F1654" s="143"/>
      <c r="G1654" s="143"/>
      <c r="H1654" s="37"/>
      <c r="I1654" s="261"/>
    </row>
    <row r="1655" spans="1:9" ht="15.6" customHeight="1" x14ac:dyDescent="0.25">
      <c r="A1655" s="20"/>
      <c r="B1655" s="233"/>
      <c r="C1655" s="46"/>
      <c r="D1655" s="193"/>
      <c r="E1655" s="143"/>
      <c r="F1655" s="143"/>
      <c r="G1655" s="143"/>
      <c r="H1655" s="37"/>
      <c r="I1655" s="261"/>
    </row>
    <row r="1656" spans="1:9" ht="15.6" customHeight="1" x14ac:dyDescent="0.25">
      <c r="A1656" s="20"/>
      <c r="B1656" s="233"/>
      <c r="C1656" s="46"/>
      <c r="D1656" s="193"/>
      <c r="E1656" s="143"/>
      <c r="F1656" s="143"/>
      <c r="G1656" s="143"/>
      <c r="H1656" s="37"/>
      <c r="I1656" s="261"/>
    </row>
    <row r="1657" spans="1:9" ht="15.6" customHeight="1" x14ac:dyDescent="0.25">
      <c r="A1657" s="20"/>
      <c r="B1657" s="233"/>
      <c r="C1657" s="46"/>
      <c r="D1657" s="193"/>
      <c r="E1657" s="143"/>
      <c r="F1657" s="143"/>
      <c r="G1657" s="143"/>
      <c r="H1657" s="37"/>
      <c r="I1657" s="261"/>
    </row>
    <row r="1658" spans="1:9" ht="15.6" customHeight="1" x14ac:dyDescent="0.25">
      <c r="A1658" s="20"/>
      <c r="B1658" s="233"/>
      <c r="C1658" s="46"/>
      <c r="D1658" s="193"/>
      <c r="E1658" s="143"/>
      <c r="F1658" s="143"/>
      <c r="G1658" s="143"/>
      <c r="H1658" s="37"/>
      <c r="I1658" s="261"/>
    </row>
    <row r="1659" spans="1:9" ht="15.6" customHeight="1" x14ac:dyDescent="0.25">
      <c r="A1659" s="14" t="s">
        <v>317</v>
      </c>
      <c r="B1659" s="464" t="s">
        <v>318</v>
      </c>
      <c r="C1659" s="464"/>
      <c r="D1659" s="464"/>
      <c r="E1659" s="464"/>
      <c r="F1659" s="464"/>
      <c r="G1659" s="464"/>
      <c r="H1659" s="14" t="s">
        <v>259</v>
      </c>
      <c r="I1659" s="70">
        <f>D1667</f>
        <v>1</v>
      </c>
    </row>
    <row r="1660" spans="1:9" ht="15" customHeight="1" x14ac:dyDescent="0.25">
      <c r="A1660" s="20"/>
      <c r="B1660" s="233"/>
      <c r="C1660" s="46"/>
      <c r="D1660" s="193"/>
      <c r="E1660" s="143"/>
      <c r="F1660" s="143"/>
      <c r="G1660" s="143"/>
      <c r="H1660" s="37"/>
      <c r="I1660" s="261"/>
    </row>
    <row r="1661" spans="1:9" ht="15.6" customHeight="1" x14ac:dyDescent="0.25">
      <c r="A1661" s="20"/>
      <c r="B1661" s="479" t="s">
        <v>315</v>
      </c>
      <c r="C1661" s="479"/>
      <c r="D1661" s="479"/>
      <c r="E1661" s="479"/>
      <c r="F1661" s="479"/>
      <c r="G1661" s="479"/>
      <c r="H1661" s="37"/>
      <c r="I1661" s="261"/>
    </row>
    <row r="1662" spans="1:9" ht="15.6" customHeight="1" x14ac:dyDescent="0.25">
      <c r="A1662" s="20"/>
      <c r="B1662" s="287"/>
      <c r="C1662" s="288"/>
      <c r="D1662" s="288"/>
      <c r="E1662" s="288"/>
      <c r="F1662" s="288"/>
      <c r="G1662" s="288"/>
      <c r="H1662" s="37"/>
      <c r="I1662" s="261"/>
    </row>
    <row r="1663" spans="1:9" ht="15.6" customHeight="1" x14ac:dyDescent="0.25">
      <c r="A1663" s="20"/>
      <c r="B1663" s="287"/>
      <c r="C1663" s="288"/>
      <c r="D1663" s="288"/>
      <c r="E1663" s="288"/>
      <c r="F1663" s="288"/>
      <c r="G1663" s="288"/>
      <c r="H1663" s="37"/>
      <c r="I1663" s="261"/>
    </row>
    <row r="1664" spans="1:9" ht="15.6" customHeight="1" x14ac:dyDescent="0.25">
      <c r="A1664" s="20"/>
      <c r="B1664" s="224" t="s">
        <v>600</v>
      </c>
      <c r="C1664" s="288"/>
      <c r="D1664" s="288"/>
      <c r="E1664" s="288"/>
      <c r="F1664" s="288"/>
      <c r="G1664" s="288"/>
      <c r="H1664" s="37"/>
      <c r="I1664" s="261"/>
    </row>
    <row r="1665" spans="1:9" ht="15.6" customHeight="1" x14ac:dyDescent="0.25">
      <c r="A1665" s="20"/>
      <c r="B1665" s="224"/>
      <c r="C1665" s="288"/>
      <c r="D1665" s="288"/>
      <c r="E1665" s="288"/>
      <c r="F1665" s="288"/>
      <c r="G1665" s="288"/>
      <c r="H1665" s="37"/>
      <c r="I1665" s="261"/>
    </row>
    <row r="1666" spans="1:9" ht="15.6" customHeight="1" x14ac:dyDescent="0.25">
      <c r="A1666" s="20"/>
      <c r="B1666" s="233"/>
      <c r="C1666" s="46"/>
      <c r="D1666" s="193"/>
      <c r="E1666" s="143"/>
      <c r="F1666" s="143"/>
      <c r="G1666" s="143"/>
      <c r="H1666" s="37"/>
      <c r="I1666" s="261"/>
    </row>
    <row r="1667" spans="1:9" ht="15.6" customHeight="1" x14ac:dyDescent="0.25">
      <c r="A1667" s="20"/>
      <c r="B1667" s="286" t="s">
        <v>319</v>
      </c>
      <c r="C1667" s="252"/>
      <c r="D1667" s="87">
        <v>1</v>
      </c>
      <c r="E1667" s="223" t="s">
        <v>6</v>
      </c>
      <c r="F1667" s="143"/>
      <c r="G1667" s="143"/>
      <c r="H1667" s="37"/>
      <c r="I1667" s="261"/>
    </row>
    <row r="1668" spans="1:9" ht="15.6" customHeight="1" x14ac:dyDescent="0.25">
      <c r="A1668" s="20"/>
      <c r="B1668" s="233"/>
      <c r="C1668" s="46"/>
      <c r="D1668" s="193"/>
      <c r="E1668" s="143"/>
      <c r="F1668" s="143"/>
      <c r="G1668" s="143"/>
      <c r="H1668" s="37"/>
      <c r="I1668" s="261"/>
    </row>
    <row r="1669" spans="1:9" ht="15.6" customHeight="1" x14ac:dyDescent="0.25">
      <c r="A1669" s="20"/>
      <c r="B1669" s="233"/>
      <c r="C1669" s="46"/>
      <c r="D1669" s="193"/>
      <c r="E1669" s="143"/>
      <c r="F1669" s="143"/>
      <c r="G1669" s="143"/>
      <c r="H1669" s="37"/>
      <c r="I1669" s="261"/>
    </row>
    <row r="1670" spans="1:9" ht="15.6" customHeight="1" x14ac:dyDescent="0.25">
      <c r="A1670" s="14" t="s">
        <v>320</v>
      </c>
      <c r="B1670" s="464" t="s">
        <v>321</v>
      </c>
      <c r="C1670" s="464"/>
      <c r="D1670" s="464"/>
      <c r="E1670" s="464"/>
      <c r="F1670" s="464"/>
      <c r="G1670" s="464"/>
      <c r="H1670" s="37"/>
      <c r="I1670" s="70">
        <f>D1678</f>
        <v>1</v>
      </c>
    </row>
    <row r="1671" spans="1:9" ht="15.6" customHeight="1" x14ac:dyDescent="0.25">
      <c r="A1671" s="20"/>
      <c r="B1671" s="233"/>
      <c r="C1671" s="46"/>
      <c r="D1671" s="193"/>
      <c r="E1671" s="143"/>
      <c r="F1671" s="143"/>
      <c r="G1671" s="143"/>
      <c r="H1671" s="37"/>
      <c r="I1671" s="261"/>
    </row>
    <row r="1672" spans="1:9" ht="15.6" customHeight="1" x14ac:dyDescent="0.25">
      <c r="A1672" s="20"/>
      <c r="B1672" s="479" t="s">
        <v>322</v>
      </c>
      <c r="C1672" s="479"/>
      <c r="D1672" s="479"/>
      <c r="E1672" s="479"/>
      <c r="F1672" s="479"/>
      <c r="G1672" s="479"/>
      <c r="H1672" s="37"/>
      <c r="I1672" s="261"/>
    </row>
    <row r="1673" spans="1:9" ht="15.6" customHeight="1" x14ac:dyDescent="0.25">
      <c r="A1673" s="20"/>
      <c r="B1673" s="287"/>
      <c r="C1673" s="288"/>
      <c r="D1673" s="288"/>
      <c r="E1673" s="288"/>
      <c r="F1673" s="288"/>
      <c r="G1673" s="288"/>
      <c r="H1673" s="37"/>
      <c r="I1673" s="261"/>
    </row>
    <row r="1674" spans="1:9" ht="15.6" customHeight="1" x14ac:dyDescent="0.25">
      <c r="A1674" s="20"/>
      <c r="B1674" s="287"/>
      <c r="C1674" s="288"/>
      <c r="D1674" s="288"/>
      <c r="E1674" s="288"/>
      <c r="F1674" s="288"/>
      <c r="G1674" s="288"/>
      <c r="H1674" s="37"/>
      <c r="I1674" s="261"/>
    </row>
    <row r="1675" spans="1:9" ht="15.6" customHeight="1" x14ac:dyDescent="0.25">
      <c r="A1675" s="20"/>
      <c r="B1675" s="224" t="s">
        <v>599</v>
      </c>
      <c r="C1675" s="288"/>
      <c r="D1675" s="288"/>
      <c r="E1675" s="288"/>
      <c r="F1675" s="288"/>
      <c r="G1675" s="288"/>
      <c r="H1675" s="37"/>
      <c r="I1675" s="261"/>
    </row>
    <row r="1676" spans="1:9" ht="15.6" customHeight="1" x14ac:dyDescent="0.25">
      <c r="A1676" s="20"/>
      <c r="B1676" s="224"/>
      <c r="C1676" s="288"/>
      <c r="D1676" s="288"/>
      <c r="E1676" s="288"/>
      <c r="F1676" s="288"/>
      <c r="G1676" s="288"/>
      <c r="H1676" s="37"/>
      <c r="I1676" s="261"/>
    </row>
    <row r="1677" spans="1:9" ht="15.6" customHeight="1" x14ac:dyDescent="0.25">
      <c r="A1677" s="20"/>
      <c r="B1677" s="233"/>
      <c r="C1677" s="46"/>
      <c r="D1677" s="193"/>
      <c r="E1677" s="143"/>
      <c r="F1677" s="143"/>
      <c r="G1677" s="143"/>
      <c r="H1677" s="37"/>
      <c r="I1677" s="261"/>
    </row>
    <row r="1678" spans="1:9" ht="15.6" customHeight="1" x14ac:dyDescent="0.25">
      <c r="A1678" s="20"/>
      <c r="B1678" s="286" t="s">
        <v>323</v>
      </c>
      <c r="C1678" s="252"/>
      <c r="D1678" s="87">
        <v>1</v>
      </c>
      <c r="E1678" s="223" t="s">
        <v>6</v>
      </c>
      <c r="F1678" s="143"/>
      <c r="G1678" s="143"/>
      <c r="H1678" s="37"/>
      <c r="I1678" s="261"/>
    </row>
    <row r="1679" spans="1:9" ht="15.6" customHeight="1" x14ac:dyDescent="0.25">
      <c r="A1679" s="20"/>
      <c r="B1679" s="233"/>
      <c r="C1679" s="46"/>
      <c r="D1679" s="193"/>
      <c r="E1679" s="143"/>
      <c r="F1679" s="143"/>
      <c r="G1679" s="143"/>
      <c r="H1679" s="37"/>
      <c r="I1679" s="261"/>
    </row>
    <row r="1680" spans="1:9" ht="15.6" customHeight="1" x14ac:dyDescent="0.25">
      <c r="A1680" s="20"/>
      <c r="B1680" s="233"/>
      <c r="C1680" s="46"/>
      <c r="D1680" s="193"/>
      <c r="E1680" s="143"/>
      <c r="F1680" s="143"/>
      <c r="G1680" s="143"/>
      <c r="H1680" s="37"/>
      <c r="I1680" s="261"/>
    </row>
    <row r="1681" spans="1:9" ht="15.6" customHeight="1" x14ac:dyDescent="0.25">
      <c r="A1681" s="20"/>
      <c r="B1681" s="233"/>
      <c r="C1681" s="46"/>
      <c r="D1681" s="193"/>
      <c r="E1681" s="143"/>
      <c r="F1681" s="143"/>
      <c r="G1681" s="143"/>
      <c r="H1681" s="37"/>
      <c r="I1681" s="261"/>
    </row>
    <row r="1682" spans="1:9" ht="15.6" customHeight="1" x14ac:dyDescent="0.25">
      <c r="A1682" s="20"/>
      <c r="B1682" s="233"/>
      <c r="C1682" s="46"/>
      <c r="D1682" s="193"/>
      <c r="E1682" s="143"/>
      <c r="F1682" s="143"/>
      <c r="G1682" s="143"/>
      <c r="H1682" s="37"/>
      <c r="I1682" s="261"/>
    </row>
    <row r="1683" spans="1:9" x14ac:dyDescent="0.25">
      <c r="A1683" s="20"/>
      <c r="B1683" s="233"/>
      <c r="C1683" s="46"/>
      <c r="D1683" s="193"/>
      <c r="E1683" s="143"/>
      <c r="F1683" s="143"/>
      <c r="G1683" s="143"/>
      <c r="H1683" s="37"/>
      <c r="I1683" s="261"/>
    </row>
    <row r="1684" spans="1:9" ht="15.75" customHeight="1" x14ac:dyDescent="0.25">
      <c r="A1684" s="14" t="s">
        <v>324</v>
      </c>
      <c r="B1684" s="464" t="s">
        <v>325</v>
      </c>
      <c r="C1684" s="464"/>
      <c r="D1684" s="464"/>
      <c r="E1684" s="464"/>
      <c r="F1684" s="464"/>
      <c r="G1684" s="464"/>
      <c r="H1684" s="37"/>
      <c r="I1684" s="251"/>
    </row>
    <row r="1685" spans="1:9" x14ac:dyDescent="0.25">
      <c r="A1685" s="20"/>
      <c r="B1685" s="478"/>
      <c r="C1685" s="478"/>
      <c r="D1685" s="478"/>
      <c r="E1685" s="478"/>
      <c r="F1685" s="478"/>
      <c r="G1685" s="478"/>
      <c r="H1685" s="37"/>
      <c r="I1685" s="34"/>
    </row>
    <row r="1686" spans="1:9" ht="23.25" hidden="1" customHeight="1" x14ac:dyDescent="0.25">
      <c r="A1686" s="289" t="s">
        <v>326</v>
      </c>
      <c r="B1686" s="480" t="s">
        <v>327</v>
      </c>
      <c r="C1686" s="480"/>
      <c r="D1686" s="480"/>
      <c r="E1686" s="480"/>
      <c r="F1686" s="480"/>
      <c r="G1686" s="480"/>
      <c r="H1686" s="37"/>
      <c r="I1686" s="290" t="e">
        <f>C1695</f>
        <v>#REF!</v>
      </c>
    </row>
    <row r="1687" spans="1:9" hidden="1" x14ac:dyDescent="0.25">
      <c r="A1687" s="291"/>
      <c r="B1687" s="292"/>
      <c r="C1687" s="292"/>
      <c r="D1687" s="292"/>
      <c r="E1687" s="292"/>
      <c r="F1687" s="292"/>
      <c r="G1687" s="292"/>
      <c r="H1687" s="37"/>
      <c r="I1687" s="293"/>
    </row>
    <row r="1688" spans="1:9" hidden="1" x14ac:dyDescent="0.25">
      <c r="A1688" s="291"/>
      <c r="B1688" s="149" t="s">
        <v>328</v>
      </c>
      <c r="C1688" s="292"/>
      <c r="D1688" s="292"/>
      <c r="E1688" s="292"/>
      <c r="F1688" s="292"/>
      <c r="G1688" s="292"/>
      <c r="H1688" s="37"/>
      <c r="I1688" s="293"/>
    </row>
    <row r="1689" spans="1:9" hidden="1" x14ac:dyDescent="0.25">
      <c r="A1689" s="291"/>
      <c r="B1689" s="149"/>
      <c r="C1689" s="292"/>
      <c r="D1689" s="292"/>
      <c r="E1689" s="292"/>
      <c r="F1689" s="292"/>
      <c r="G1689" s="292"/>
      <c r="H1689" s="37"/>
      <c r="I1689" s="293"/>
    </row>
    <row r="1690" spans="1:9" ht="15.75" hidden="1" customHeight="1" x14ac:dyDescent="0.25">
      <c r="A1690" s="291"/>
      <c r="B1690" s="83" t="s">
        <v>329</v>
      </c>
      <c r="C1690" s="294" t="s">
        <v>271</v>
      </c>
      <c r="D1690" s="294" t="s">
        <v>330</v>
      </c>
      <c r="E1690" s="294" t="s">
        <v>48</v>
      </c>
      <c r="F1690" s="292"/>
      <c r="G1690" s="292"/>
      <c r="H1690" s="37"/>
      <c r="I1690" s="293"/>
    </row>
    <row r="1691" spans="1:9" ht="15.75" hidden="1" customHeight="1" x14ac:dyDescent="0.25">
      <c r="A1691" s="291"/>
      <c r="B1691" s="295">
        <v>170</v>
      </c>
      <c r="C1691" s="296">
        <v>1</v>
      </c>
      <c r="D1691" s="296">
        <v>0.6</v>
      </c>
      <c r="E1691" s="296" t="e">
        <f>#REF!*(((D1691/2)^2)*C1691)*B1691</f>
        <v>#REF!</v>
      </c>
      <c r="F1691" s="292"/>
      <c r="G1691" s="292"/>
      <c r="H1691" s="37"/>
      <c r="I1691" s="293"/>
    </row>
    <row r="1692" spans="1:9" ht="15.75" hidden="1" customHeight="1" x14ac:dyDescent="0.25">
      <c r="A1692" s="291"/>
      <c r="B1692" s="149"/>
      <c r="C1692" s="292"/>
      <c r="D1692" s="292"/>
      <c r="E1692" s="292"/>
      <c r="F1692" s="292"/>
      <c r="G1692" s="292"/>
      <c r="H1692" s="37"/>
      <c r="I1692" s="293"/>
    </row>
    <row r="1693" spans="1:9" ht="15.75" hidden="1" customHeight="1" x14ac:dyDescent="0.25">
      <c r="A1693" s="291"/>
      <c r="B1693" s="149"/>
      <c r="C1693" s="292"/>
      <c r="D1693" s="292"/>
      <c r="E1693" s="292"/>
      <c r="F1693" s="292"/>
      <c r="G1693" s="292"/>
      <c r="H1693" s="37"/>
      <c r="I1693" s="293"/>
    </row>
    <row r="1694" spans="1:9" ht="15.75" hidden="1" customHeight="1" x14ac:dyDescent="0.25">
      <c r="A1694" s="291"/>
      <c r="B1694" s="292"/>
      <c r="C1694" s="292"/>
      <c r="D1694" s="292"/>
      <c r="E1694" s="292"/>
      <c r="F1694" s="292"/>
      <c r="G1694" s="292"/>
      <c r="H1694" s="37"/>
      <c r="I1694" s="293"/>
    </row>
    <row r="1695" spans="1:9" ht="15.75" hidden="1" customHeight="1" x14ac:dyDescent="0.25">
      <c r="A1695" s="291"/>
      <c r="B1695" s="292" t="s">
        <v>331</v>
      </c>
      <c r="C1695" s="297" t="e">
        <f>E1691</f>
        <v>#REF!</v>
      </c>
      <c r="D1695" s="292" t="s">
        <v>46</v>
      </c>
      <c r="E1695" s="292"/>
      <c r="F1695" s="292"/>
      <c r="G1695" s="292"/>
      <c r="H1695" s="37"/>
      <c r="I1695" s="293"/>
    </row>
    <row r="1696" spans="1:9" ht="15.75" customHeight="1" x14ac:dyDescent="0.25">
      <c r="A1696" s="291"/>
      <c r="B1696" s="292"/>
      <c r="C1696" s="292"/>
      <c r="D1696" s="292"/>
      <c r="E1696" s="292"/>
      <c r="F1696" s="292"/>
      <c r="G1696" s="292"/>
      <c r="H1696" s="37"/>
      <c r="I1696" s="293"/>
    </row>
    <row r="1697" spans="1:9" ht="15.75" customHeight="1" x14ac:dyDescent="0.25">
      <c r="A1697" s="291"/>
      <c r="B1697" s="292"/>
      <c r="C1697" s="292"/>
      <c r="D1697" s="292"/>
      <c r="E1697" s="292"/>
      <c r="F1697" s="292"/>
      <c r="G1697" s="292"/>
      <c r="H1697" s="37"/>
      <c r="I1697" s="293"/>
    </row>
    <row r="1698" spans="1:9" ht="15.75" customHeight="1" x14ac:dyDescent="0.25">
      <c r="A1698" s="14" t="s">
        <v>332</v>
      </c>
      <c r="B1698" s="480" t="s">
        <v>333</v>
      </c>
      <c r="C1698" s="480"/>
      <c r="D1698" s="480"/>
      <c r="E1698" s="480"/>
      <c r="F1698" s="480"/>
      <c r="G1698" s="480"/>
      <c r="H1698" s="14" t="s">
        <v>21</v>
      </c>
      <c r="I1698" s="70">
        <f>F1710</f>
        <v>7486.4499999999971</v>
      </c>
    </row>
    <row r="1699" spans="1:9" ht="15.75" customHeight="1" x14ac:dyDescent="0.25">
      <c r="A1699" s="14"/>
      <c r="B1699" s="121"/>
      <c r="C1699" s="13"/>
      <c r="D1699" s="13"/>
      <c r="E1699" s="13"/>
      <c r="F1699" s="13"/>
      <c r="G1699" s="249"/>
      <c r="H1699" s="14"/>
      <c r="I1699" s="70"/>
    </row>
    <row r="1700" spans="1:9" ht="15.75" customHeight="1" x14ac:dyDescent="0.25">
      <c r="A1700" s="14"/>
      <c r="B1700" s="139" t="s">
        <v>334</v>
      </c>
      <c r="C1700" s="13"/>
      <c r="D1700" s="13"/>
      <c r="E1700" s="13"/>
      <c r="F1700" s="13"/>
      <c r="G1700" s="249"/>
      <c r="H1700" s="14"/>
      <c r="I1700" s="70"/>
    </row>
    <row r="1701" spans="1:9" x14ac:dyDescent="0.25">
      <c r="A1701" s="20"/>
      <c r="B1701" s="112"/>
      <c r="C1701" s="113"/>
      <c r="D1701" s="113"/>
      <c r="E1701" s="113"/>
      <c r="F1701" s="113"/>
      <c r="G1701" s="115"/>
      <c r="H1701" s="37"/>
      <c r="I1701" s="34"/>
    </row>
    <row r="1702" spans="1:9" ht="15.75" customHeight="1" x14ac:dyDescent="0.25">
      <c r="A1702" s="20"/>
      <c r="B1702" s="442" t="s">
        <v>335</v>
      </c>
      <c r="C1702" s="442"/>
      <c r="D1702" s="442"/>
      <c r="E1702" s="60">
        <v>78742.23</v>
      </c>
      <c r="F1702" s="52" t="s">
        <v>21</v>
      </c>
      <c r="G1702" s="123"/>
      <c r="H1702" s="110"/>
      <c r="I1702" s="34"/>
    </row>
    <row r="1703" spans="1:9" x14ac:dyDescent="0.25">
      <c r="A1703" s="20"/>
      <c r="B1703" s="270"/>
      <c r="C1703" s="298"/>
      <c r="D1703" s="18"/>
      <c r="E1703" s="18"/>
      <c r="F1703" s="18"/>
      <c r="G1703" s="123"/>
      <c r="H1703" s="110"/>
      <c r="I1703" s="34"/>
    </row>
    <row r="1704" spans="1:9" ht="15.75" customHeight="1" x14ac:dyDescent="0.25">
      <c r="A1704" s="20"/>
      <c r="B1704" s="442" t="s">
        <v>336</v>
      </c>
      <c r="C1704" s="442"/>
      <c r="D1704" s="442"/>
      <c r="E1704" s="60">
        <v>71255.78</v>
      </c>
      <c r="F1704" s="52" t="s">
        <v>21</v>
      </c>
      <c r="G1704" s="123"/>
      <c r="H1704" s="110"/>
      <c r="I1704" s="34"/>
    </row>
    <row r="1705" spans="1:9" x14ac:dyDescent="0.25">
      <c r="A1705" s="20"/>
      <c r="B1705" s="59"/>
      <c r="C1705" s="52"/>
      <c r="D1705" s="52"/>
      <c r="E1705" s="60"/>
      <c r="F1705" s="52"/>
      <c r="G1705" s="123"/>
      <c r="H1705" s="110"/>
      <c r="I1705" s="34"/>
    </row>
    <row r="1706" spans="1:9" ht="15.75" customHeight="1" x14ac:dyDescent="0.25">
      <c r="A1706" s="20"/>
      <c r="B1706" s="481" t="s">
        <v>337</v>
      </c>
      <c r="C1706" s="481"/>
      <c r="D1706" s="481"/>
      <c r="E1706" s="481"/>
      <c r="F1706" s="481"/>
      <c r="G1706" s="122"/>
      <c r="H1706" s="110"/>
      <c r="I1706" s="34"/>
    </row>
    <row r="1707" spans="1:9" x14ac:dyDescent="0.25">
      <c r="A1707" s="20"/>
      <c r="B1707" s="256">
        <v>78742.23</v>
      </c>
      <c r="C1707" s="152" t="s">
        <v>41</v>
      </c>
      <c r="D1707" s="6">
        <f>E1704</f>
        <v>71255.78</v>
      </c>
      <c r="E1707" s="60" t="s">
        <v>42</v>
      </c>
      <c r="F1707" s="6">
        <f>B1707-D1707</f>
        <v>7486.4499999999971</v>
      </c>
      <c r="G1707" s="88" t="s">
        <v>21</v>
      </c>
      <c r="H1707" s="110"/>
      <c r="I1707" s="34"/>
    </row>
    <row r="1708" spans="1:9" x14ac:dyDescent="0.25">
      <c r="A1708" s="20"/>
      <c r="B1708" s="59"/>
      <c r="C1708" s="52"/>
      <c r="D1708" s="52"/>
      <c r="E1708" s="60"/>
      <c r="F1708" s="52"/>
      <c r="G1708" s="123"/>
      <c r="H1708" s="110"/>
      <c r="I1708" s="34"/>
    </row>
    <row r="1709" spans="1:9" x14ac:dyDescent="0.25">
      <c r="A1709" s="20"/>
      <c r="B1709" s="270"/>
      <c r="C1709" s="298"/>
      <c r="D1709" s="18"/>
      <c r="E1709" s="18"/>
      <c r="F1709" s="18"/>
      <c r="G1709" s="123"/>
      <c r="H1709" s="110"/>
      <c r="I1709" s="34"/>
    </row>
    <row r="1710" spans="1:9" x14ac:dyDescent="0.25">
      <c r="A1710" s="20"/>
      <c r="C1710" s="270" t="s">
        <v>338</v>
      </c>
      <c r="D1710" s="18"/>
      <c r="E1710" s="18" t="s">
        <v>42</v>
      </c>
      <c r="F1710" s="78">
        <f>F1707</f>
        <v>7486.4499999999971</v>
      </c>
      <c r="G1710" s="123" t="s">
        <v>21</v>
      </c>
      <c r="H1710" s="110"/>
      <c r="I1710" s="34"/>
    </row>
    <row r="1711" spans="1:9" x14ac:dyDescent="0.25">
      <c r="A1711" s="20"/>
      <c r="B1711" s="270"/>
      <c r="C1711" s="298"/>
      <c r="D1711" s="18"/>
      <c r="E1711" s="18"/>
      <c r="F1711" s="18"/>
      <c r="G1711" s="123"/>
      <c r="H1711" s="110"/>
      <c r="I1711" s="34"/>
    </row>
    <row r="1712" spans="1:9" x14ac:dyDescent="0.25">
      <c r="A1712" s="20"/>
      <c r="B1712" s="270"/>
      <c r="C1712" s="298"/>
      <c r="D1712" s="18"/>
      <c r="E1712" s="18"/>
      <c r="F1712" s="18"/>
      <c r="G1712" s="123"/>
      <c r="H1712" s="110"/>
      <c r="I1712" s="34"/>
    </row>
    <row r="1713" spans="1:9" x14ac:dyDescent="0.25">
      <c r="A1713" s="20"/>
      <c r="B1713" s="55"/>
      <c r="C1713" s="56"/>
      <c r="D1713" s="56"/>
      <c r="E1713" s="56"/>
      <c r="F1713" s="56"/>
      <c r="G1713" s="71"/>
      <c r="H1713" s="37"/>
      <c r="I1713" s="34"/>
    </row>
    <row r="1714" spans="1:9" x14ac:dyDescent="0.25">
      <c r="A1714" s="20"/>
      <c r="B1714" s="48"/>
      <c r="C1714" s="23"/>
      <c r="D1714" s="23"/>
      <c r="E1714" s="23"/>
      <c r="F1714" s="127"/>
      <c r="G1714" s="23"/>
      <c r="H1714" s="299"/>
      <c r="I1714" s="34"/>
    </row>
    <row r="1715" spans="1:9" x14ac:dyDescent="0.25">
      <c r="A1715" s="20"/>
      <c r="B1715" s="48"/>
      <c r="C1715" s="23"/>
      <c r="D1715" s="23"/>
      <c r="E1715" s="23"/>
      <c r="F1715" s="127"/>
      <c r="G1715" s="23"/>
      <c r="H1715" s="299"/>
      <c r="I1715" s="34"/>
    </row>
    <row r="1716" spans="1:9" x14ac:dyDescent="0.25">
      <c r="A1716" s="20"/>
      <c r="B1716" s="48"/>
      <c r="C1716" s="23"/>
      <c r="D1716" s="23"/>
      <c r="E1716" s="23"/>
      <c r="F1716" s="127"/>
      <c r="G1716" s="23"/>
      <c r="H1716" s="299"/>
      <c r="I1716" s="34"/>
    </row>
    <row r="1717" spans="1:9" x14ac:dyDescent="0.25">
      <c r="A1717" s="20"/>
      <c r="B1717" s="48"/>
      <c r="C1717" s="23"/>
      <c r="D1717" s="23"/>
      <c r="E1717" s="23"/>
      <c r="F1717" s="127"/>
      <c r="G1717" s="23"/>
      <c r="H1717" s="299"/>
      <c r="I1717" s="34"/>
    </row>
    <row r="1718" spans="1:9" x14ac:dyDescent="0.25">
      <c r="A1718" s="20"/>
      <c r="B1718" s="48"/>
      <c r="C1718" s="23"/>
      <c r="D1718" s="23"/>
      <c r="E1718" s="23"/>
      <c r="F1718" s="127"/>
      <c r="G1718" s="23"/>
      <c r="H1718" s="299"/>
      <c r="I1718" s="34"/>
    </row>
    <row r="1719" spans="1:9" x14ac:dyDescent="0.25">
      <c r="A1719" s="20"/>
      <c r="B1719" s="48"/>
      <c r="C1719" s="23"/>
      <c r="D1719" s="23"/>
      <c r="E1719" s="23"/>
      <c r="F1719" s="127"/>
      <c r="G1719" s="23"/>
      <c r="H1719" s="299"/>
      <c r="I1719" s="34"/>
    </row>
    <row r="1720" spans="1:9" x14ac:dyDescent="0.25">
      <c r="A1720" s="20"/>
      <c r="B1720" s="48"/>
      <c r="C1720" s="23"/>
      <c r="D1720" s="23"/>
      <c r="E1720" s="23"/>
      <c r="F1720" s="127"/>
      <c r="G1720" s="23"/>
      <c r="H1720" s="299"/>
      <c r="I1720" s="34"/>
    </row>
    <row r="1721" spans="1:9" x14ac:dyDescent="0.25">
      <c r="A1721" s="20"/>
      <c r="B1721" s="48"/>
      <c r="C1721" s="23"/>
      <c r="D1721" s="23"/>
      <c r="E1721" s="23"/>
      <c r="F1721" s="127"/>
      <c r="G1721" s="23"/>
      <c r="H1721" s="299"/>
      <c r="I1721" s="34"/>
    </row>
    <row r="1722" spans="1:9" x14ac:dyDescent="0.25">
      <c r="A1722" s="20"/>
      <c r="B1722" s="48"/>
      <c r="C1722" s="23"/>
      <c r="D1722" s="23"/>
      <c r="E1722" s="23"/>
      <c r="F1722" s="127"/>
      <c r="G1722" s="23"/>
      <c r="H1722" s="299"/>
      <c r="I1722" s="34"/>
    </row>
    <row r="1723" spans="1:9" x14ac:dyDescent="0.25">
      <c r="A1723" s="20"/>
      <c r="B1723" s="48"/>
      <c r="C1723" s="23"/>
      <c r="D1723" s="23"/>
      <c r="E1723" s="23"/>
      <c r="F1723" s="127"/>
      <c r="G1723" s="23"/>
      <c r="H1723" s="299"/>
      <c r="I1723" s="34"/>
    </row>
    <row r="1724" spans="1:9" x14ac:dyDescent="0.25">
      <c r="A1724" s="20"/>
      <c r="B1724" s="48"/>
      <c r="C1724" s="23"/>
      <c r="D1724" s="23"/>
      <c r="E1724" s="23"/>
      <c r="F1724" s="127"/>
      <c r="G1724" s="23"/>
      <c r="H1724" s="299"/>
      <c r="I1724" s="34"/>
    </row>
    <row r="1725" spans="1:9" x14ac:dyDescent="0.25">
      <c r="A1725" s="20"/>
      <c r="B1725" s="48"/>
      <c r="C1725" s="23"/>
      <c r="D1725" s="23"/>
      <c r="E1725" s="23"/>
      <c r="F1725" s="127"/>
      <c r="G1725" s="23"/>
      <c r="H1725" s="299"/>
      <c r="I1725" s="34"/>
    </row>
    <row r="1726" spans="1:9" x14ac:dyDescent="0.25">
      <c r="A1726" s="20"/>
      <c r="B1726" s="48"/>
      <c r="C1726" s="23"/>
      <c r="D1726" s="23"/>
      <c r="E1726" s="23"/>
      <c r="F1726" s="127"/>
      <c r="G1726" s="23"/>
      <c r="H1726" s="299"/>
      <c r="I1726" s="34"/>
    </row>
    <row r="1727" spans="1:9" x14ac:dyDescent="0.25">
      <c r="A1727" s="20"/>
      <c r="B1727" s="55"/>
      <c r="C1727" s="56"/>
      <c r="D1727" s="56"/>
      <c r="E1727" s="56"/>
      <c r="F1727" s="56"/>
      <c r="G1727" s="71"/>
      <c r="H1727" s="299"/>
      <c r="I1727" s="34"/>
    </row>
    <row r="1728" spans="1:9" ht="15.75" customHeight="1" x14ac:dyDescent="0.25">
      <c r="A1728" s="269">
        <v>2</v>
      </c>
      <c r="B1728" s="447" t="s">
        <v>340</v>
      </c>
      <c r="C1728" s="447"/>
      <c r="D1728" s="447"/>
      <c r="E1728" s="447"/>
      <c r="F1728" s="447"/>
      <c r="G1728" s="447"/>
      <c r="H1728" s="37"/>
      <c r="I1728" s="34"/>
    </row>
    <row r="1729" spans="1:9" x14ac:dyDescent="0.25">
      <c r="A1729" s="20"/>
      <c r="B1729" s="55"/>
      <c r="C1729" s="56"/>
      <c r="D1729" s="56"/>
      <c r="E1729" s="56"/>
      <c r="F1729" s="56"/>
      <c r="G1729" s="71"/>
      <c r="H1729" s="299"/>
      <c r="I1729" s="34"/>
    </row>
    <row r="1730" spans="1:9" ht="15.75" customHeight="1" x14ac:dyDescent="0.25">
      <c r="A1730" s="269" t="s">
        <v>341</v>
      </c>
      <c r="B1730" s="455" t="s">
        <v>20</v>
      </c>
      <c r="C1730" s="455"/>
      <c r="D1730" s="455"/>
      <c r="E1730" s="455"/>
      <c r="F1730" s="455"/>
      <c r="G1730" s="455"/>
      <c r="H1730" s="58" t="s">
        <v>21</v>
      </c>
      <c r="I1730" s="15">
        <f>D1738</f>
        <v>58.9</v>
      </c>
    </row>
    <row r="1731" spans="1:9" x14ac:dyDescent="0.25">
      <c r="A1731" s="269"/>
      <c r="B1731" s="66"/>
      <c r="C1731" s="67"/>
      <c r="D1731" s="67"/>
      <c r="E1731" s="67"/>
      <c r="F1731" s="67"/>
      <c r="G1731" s="75"/>
      <c r="H1731" s="58"/>
      <c r="I1731" s="15"/>
    </row>
    <row r="1732" spans="1:9" ht="15.75" customHeight="1" x14ac:dyDescent="0.25">
      <c r="A1732" s="278"/>
      <c r="B1732" s="450" t="s">
        <v>137</v>
      </c>
      <c r="C1732" s="450"/>
      <c r="D1732" s="263"/>
      <c r="E1732" s="263"/>
      <c r="F1732" s="263"/>
      <c r="G1732" s="264"/>
      <c r="H1732" s="12"/>
      <c r="I1732" s="34"/>
    </row>
    <row r="1733" spans="1:9" ht="15.75" customHeight="1" x14ac:dyDescent="0.25">
      <c r="A1733" s="278"/>
      <c r="B1733" s="111"/>
      <c r="C1733" s="111"/>
      <c r="D1733" s="263"/>
      <c r="E1733" s="263"/>
      <c r="F1733" s="263"/>
      <c r="G1733" s="264"/>
      <c r="H1733" s="12"/>
      <c r="I1733" s="34"/>
    </row>
    <row r="1734" spans="1:9" ht="15.75" customHeight="1" x14ac:dyDescent="0.25">
      <c r="A1734" s="278"/>
      <c r="B1734" s="111"/>
      <c r="C1734" s="111"/>
      <c r="D1734" s="263"/>
      <c r="E1734" s="263"/>
      <c r="F1734" s="263"/>
      <c r="G1734" s="264"/>
      <c r="H1734" s="12"/>
      <c r="I1734" s="34"/>
    </row>
    <row r="1735" spans="1:9" x14ac:dyDescent="0.25">
      <c r="A1735" s="278"/>
      <c r="B1735" s="328" t="s">
        <v>23</v>
      </c>
      <c r="C1735" s="328" t="s">
        <v>232</v>
      </c>
      <c r="D1735" s="328" t="s">
        <v>233</v>
      </c>
      <c r="E1735" s="328" t="s">
        <v>120</v>
      </c>
      <c r="F1735" s="263"/>
      <c r="G1735" s="264"/>
      <c r="H1735" s="12"/>
      <c r="I1735" s="34"/>
    </row>
    <row r="1736" spans="1:9" x14ac:dyDescent="0.25">
      <c r="A1736" s="278"/>
      <c r="B1736" s="332" t="s">
        <v>155</v>
      </c>
      <c r="C1736" s="333" t="s">
        <v>519</v>
      </c>
      <c r="D1736" s="334" t="s">
        <v>520</v>
      </c>
      <c r="E1736" s="329">
        <v>58.9</v>
      </c>
      <c r="F1736" s="263"/>
      <c r="G1736" s="264"/>
      <c r="H1736" s="12"/>
      <c r="I1736" s="34"/>
    </row>
    <row r="1737" spans="1:9" x14ac:dyDescent="0.25">
      <c r="A1737" s="278"/>
      <c r="B1737" s="262"/>
      <c r="C1737" s="263"/>
      <c r="D1737" s="263"/>
      <c r="E1737" s="263"/>
      <c r="F1737" s="263"/>
      <c r="G1737" s="264"/>
      <c r="H1737" s="12"/>
      <c r="I1737" s="34"/>
    </row>
    <row r="1738" spans="1:9" ht="15.75" customHeight="1" x14ac:dyDescent="0.25">
      <c r="A1738" s="278"/>
      <c r="B1738" s="439" t="s">
        <v>342</v>
      </c>
      <c r="C1738" s="439"/>
      <c r="D1738" s="300">
        <f>E1736</f>
        <v>58.9</v>
      </c>
      <c r="E1738" s="301" t="s">
        <v>21</v>
      </c>
      <c r="F1738" s="263"/>
      <c r="G1738" s="264"/>
      <c r="H1738" s="12"/>
      <c r="I1738" s="34"/>
    </row>
    <row r="1739" spans="1:9" x14ac:dyDescent="0.25">
      <c r="A1739" s="278"/>
      <c r="B1739" s="262"/>
      <c r="C1739" s="263"/>
      <c r="D1739" s="263"/>
      <c r="E1739" s="263"/>
      <c r="F1739" s="263"/>
      <c r="G1739" s="264"/>
      <c r="H1739" s="12"/>
      <c r="I1739" s="34"/>
    </row>
    <row r="1740" spans="1:9" x14ac:dyDescent="0.25">
      <c r="A1740" s="269"/>
      <c r="B1740" s="455"/>
      <c r="C1740" s="455"/>
      <c r="D1740" s="455"/>
      <c r="E1740" s="455"/>
      <c r="F1740" s="455"/>
      <c r="G1740" s="455"/>
      <c r="H1740" s="58"/>
      <c r="I1740" s="15"/>
    </row>
    <row r="1741" spans="1:9" x14ac:dyDescent="0.25">
      <c r="A1741" s="278"/>
      <c r="B1741" s="262"/>
      <c r="C1741" s="263"/>
      <c r="D1741" s="263"/>
      <c r="E1741" s="263"/>
      <c r="F1741" s="263"/>
      <c r="G1741" s="264"/>
      <c r="H1741" s="12"/>
      <c r="I1741" s="34"/>
    </row>
    <row r="1742" spans="1:9" x14ac:dyDescent="0.25">
      <c r="A1742" s="278"/>
      <c r="B1742" s="262"/>
      <c r="C1742" s="263"/>
      <c r="D1742" s="263"/>
      <c r="E1742" s="263"/>
      <c r="F1742" s="263"/>
      <c r="G1742" s="264"/>
      <c r="H1742" s="12"/>
      <c r="I1742" s="34"/>
    </row>
    <row r="1743" spans="1:9" x14ac:dyDescent="0.25">
      <c r="A1743" s="278"/>
      <c r="B1743" s="262"/>
      <c r="C1743" s="263"/>
      <c r="D1743" s="263"/>
      <c r="E1743" s="263"/>
      <c r="F1743" s="263"/>
      <c r="G1743" s="264"/>
      <c r="H1743" s="12"/>
      <c r="I1743" s="34"/>
    </row>
    <row r="1744" spans="1:9" x14ac:dyDescent="0.25">
      <c r="A1744" s="278"/>
      <c r="B1744" s="262"/>
      <c r="C1744" s="263"/>
      <c r="D1744" s="436" t="s">
        <v>559</v>
      </c>
      <c r="E1744" s="263"/>
      <c r="F1744" s="263"/>
      <c r="G1744" s="264"/>
      <c r="H1744" s="12"/>
      <c r="I1744" s="34"/>
    </row>
    <row r="1745" spans="1:9" x14ac:dyDescent="0.25">
      <c r="A1745" s="278"/>
      <c r="B1745" s="262"/>
      <c r="C1745" s="263"/>
      <c r="D1745" s="263"/>
      <c r="E1745" s="263"/>
      <c r="F1745" s="263"/>
      <c r="G1745" s="264"/>
      <c r="H1745" s="12"/>
      <c r="I1745" s="34"/>
    </row>
    <row r="1746" spans="1:9" x14ac:dyDescent="0.25">
      <c r="A1746" s="278"/>
      <c r="B1746" s="262"/>
      <c r="C1746" s="263"/>
      <c r="D1746" s="263"/>
      <c r="E1746" s="263"/>
      <c r="F1746" s="263"/>
      <c r="G1746" s="264"/>
      <c r="H1746" s="12"/>
      <c r="I1746" s="34"/>
    </row>
    <row r="1747" spans="1:9" x14ac:dyDescent="0.25">
      <c r="A1747" s="278"/>
      <c r="B1747" s="262"/>
      <c r="C1747" s="263"/>
      <c r="D1747" s="263"/>
      <c r="E1747" s="263"/>
      <c r="F1747" s="263"/>
      <c r="G1747" s="264"/>
      <c r="H1747" s="12"/>
      <c r="I1747" s="34"/>
    </row>
    <row r="1748" spans="1:9" x14ac:dyDescent="0.25">
      <c r="A1748" s="278"/>
      <c r="B1748" s="262"/>
      <c r="C1748" s="263"/>
      <c r="D1748" s="263"/>
      <c r="E1748" s="263"/>
      <c r="F1748" s="263"/>
      <c r="G1748" s="264"/>
      <c r="H1748" s="12"/>
      <c r="I1748" s="34"/>
    </row>
    <row r="1749" spans="1:9" x14ac:dyDescent="0.25">
      <c r="A1749" s="278"/>
      <c r="B1749" s="262"/>
      <c r="C1749" s="263"/>
      <c r="D1749" s="263"/>
      <c r="E1749" s="263"/>
      <c r="F1749" s="263"/>
      <c r="G1749" s="264"/>
      <c r="H1749" s="12"/>
      <c r="I1749" s="34"/>
    </row>
    <row r="1750" spans="1:9" x14ac:dyDescent="0.25">
      <c r="A1750" s="278"/>
      <c r="B1750" s="262"/>
      <c r="C1750" s="263"/>
      <c r="D1750" s="263"/>
      <c r="E1750" s="263"/>
      <c r="F1750" s="263"/>
      <c r="G1750" s="264"/>
      <c r="H1750" s="12"/>
      <c r="I1750" s="34"/>
    </row>
    <row r="1751" spans="1:9" x14ac:dyDescent="0.25">
      <c r="A1751" s="278"/>
      <c r="B1751" s="262"/>
      <c r="C1751" s="263"/>
      <c r="D1751" s="263"/>
      <c r="E1751" s="263"/>
      <c r="F1751" s="263"/>
      <c r="G1751" s="264"/>
      <c r="H1751" s="12"/>
      <c r="I1751" s="34"/>
    </row>
    <row r="1752" spans="1:9" x14ac:dyDescent="0.25">
      <c r="A1752" s="278"/>
      <c r="B1752" s="262"/>
      <c r="C1752" s="263"/>
      <c r="D1752" s="263"/>
      <c r="E1752" s="263"/>
      <c r="F1752" s="263"/>
      <c r="G1752" s="264"/>
      <c r="H1752" s="12"/>
      <c r="I1752" s="34"/>
    </row>
    <row r="1753" spans="1:9" x14ac:dyDescent="0.25">
      <c r="A1753" s="278"/>
      <c r="B1753" s="262"/>
      <c r="C1753" s="263"/>
      <c r="D1753" s="263"/>
      <c r="E1753" s="263"/>
      <c r="F1753" s="263"/>
      <c r="G1753" s="264"/>
      <c r="H1753" s="12"/>
      <c r="I1753" s="34"/>
    </row>
    <row r="1754" spans="1:9" ht="15" customHeight="1" x14ac:dyDescent="0.25">
      <c r="A1754" s="278"/>
      <c r="B1754" s="262"/>
      <c r="C1754" s="263"/>
      <c r="D1754" s="263"/>
      <c r="E1754" s="263"/>
      <c r="F1754" s="263"/>
      <c r="G1754" s="264"/>
      <c r="H1754" s="12"/>
      <c r="I1754" s="34"/>
    </row>
    <row r="1755" spans="1:9" x14ac:dyDescent="0.25">
      <c r="A1755" s="278"/>
      <c r="B1755" s="262"/>
      <c r="C1755" s="263"/>
      <c r="D1755" s="263"/>
      <c r="E1755" s="263"/>
      <c r="F1755" s="263"/>
      <c r="G1755" s="264"/>
      <c r="H1755" s="12"/>
      <c r="I1755" s="34"/>
    </row>
    <row r="1756" spans="1:9" ht="15.75" customHeight="1" x14ac:dyDescent="0.25">
      <c r="A1756" s="269" t="s">
        <v>343</v>
      </c>
      <c r="B1756" s="455" t="s">
        <v>45</v>
      </c>
      <c r="C1756" s="455"/>
      <c r="D1756" s="455"/>
      <c r="E1756" s="455"/>
      <c r="F1756" s="455"/>
      <c r="G1756" s="455"/>
      <c r="H1756" s="58" t="s">
        <v>46</v>
      </c>
      <c r="I1756" s="15">
        <f>E1765</f>
        <v>23.560000000000002</v>
      </c>
    </row>
    <row r="1757" spans="1:9" x14ac:dyDescent="0.25">
      <c r="A1757" s="269"/>
      <c r="B1757" s="66"/>
      <c r="C1757" s="67"/>
      <c r="D1757" s="67"/>
      <c r="E1757" s="67"/>
      <c r="F1757" s="67"/>
      <c r="G1757" s="75"/>
      <c r="H1757" s="58"/>
      <c r="I1757" s="15"/>
    </row>
    <row r="1758" spans="1:9" ht="15.75" customHeight="1" x14ac:dyDescent="0.25">
      <c r="A1758" s="278"/>
      <c r="B1758" s="448" t="s">
        <v>137</v>
      </c>
      <c r="C1758" s="449"/>
      <c r="D1758" s="263"/>
      <c r="E1758" s="263"/>
      <c r="F1758" s="263"/>
      <c r="G1758" s="264"/>
      <c r="H1758" s="12"/>
      <c r="I1758" s="34"/>
    </row>
    <row r="1759" spans="1:9" ht="15.75" customHeight="1" x14ac:dyDescent="0.25">
      <c r="A1759" s="278"/>
      <c r="B1759" s="184"/>
      <c r="C1759" s="253"/>
      <c r="D1759" s="263"/>
      <c r="E1759" s="263"/>
      <c r="F1759" s="263"/>
      <c r="G1759" s="264"/>
      <c r="H1759" s="12"/>
      <c r="I1759" s="34"/>
    </row>
    <row r="1760" spans="1:9" x14ac:dyDescent="0.25">
      <c r="A1760" s="278"/>
      <c r="B1760" s="12" t="s">
        <v>23</v>
      </c>
      <c r="C1760" s="12" t="s">
        <v>26</v>
      </c>
      <c r="D1760" s="12" t="s">
        <v>79</v>
      </c>
      <c r="E1760" s="12" t="s">
        <v>48</v>
      </c>
      <c r="F1760" s="263"/>
      <c r="G1760" s="264"/>
      <c r="H1760" s="12"/>
      <c r="I1760" s="34"/>
    </row>
    <row r="1761" spans="1:9" x14ac:dyDescent="0.25">
      <c r="A1761" s="278"/>
      <c r="B1761" s="24" t="s">
        <v>472</v>
      </c>
      <c r="C1761" s="26">
        <f>E1736</f>
        <v>58.9</v>
      </c>
      <c r="D1761" s="26">
        <v>0.4</v>
      </c>
      <c r="E1761" s="26">
        <f>C1761*D1761</f>
        <v>23.560000000000002</v>
      </c>
      <c r="F1761" s="263"/>
      <c r="G1761" s="264"/>
      <c r="H1761" s="12"/>
      <c r="I1761" s="34"/>
    </row>
    <row r="1762" spans="1:9" x14ac:dyDescent="0.25">
      <c r="A1762" s="278"/>
      <c r="B1762" s="86"/>
      <c r="C1762" s="16"/>
      <c r="D1762" s="16"/>
      <c r="E1762" s="16"/>
      <c r="F1762" s="263"/>
      <c r="G1762" s="264"/>
      <c r="H1762" s="12"/>
      <c r="I1762" s="34"/>
    </row>
    <row r="1763" spans="1:9" x14ac:dyDescent="0.25">
      <c r="A1763" s="278"/>
      <c r="F1763" s="263"/>
      <c r="G1763" s="264"/>
      <c r="H1763" s="12"/>
      <c r="I1763" s="34"/>
    </row>
    <row r="1764" spans="1:9" x14ac:dyDescent="0.25">
      <c r="A1764" s="278"/>
      <c r="B1764" s="262"/>
      <c r="C1764" s="263"/>
      <c r="D1764" s="263"/>
      <c r="E1764" s="263"/>
      <c r="F1764" s="263"/>
      <c r="G1764" s="264"/>
      <c r="H1764" s="12"/>
      <c r="I1764" s="34"/>
    </row>
    <row r="1765" spans="1:9" x14ac:dyDescent="0.25">
      <c r="A1765" s="278"/>
      <c r="B1765" s="458" t="s">
        <v>344</v>
      </c>
      <c r="C1765" s="458"/>
      <c r="D1765" s="458"/>
      <c r="E1765" s="153">
        <f>SUM(E1761:E1761)</f>
        <v>23.560000000000002</v>
      </c>
      <c r="F1765" s="301" t="s">
        <v>46</v>
      </c>
      <c r="G1765" s="264"/>
      <c r="H1765" s="12"/>
      <c r="I1765" s="34"/>
    </row>
    <row r="1766" spans="1:9" x14ac:dyDescent="0.25">
      <c r="A1766" s="278"/>
      <c r="B1766" s="262"/>
      <c r="C1766" s="263"/>
      <c r="D1766" s="263"/>
      <c r="E1766" s="263"/>
      <c r="F1766" s="263"/>
      <c r="G1766" s="264"/>
      <c r="H1766" s="12"/>
      <c r="I1766" s="34"/>
    </row>
    <row r="1767" spans="1:9" x14ac:dyDescent="0.25">
      <c r="A1767" s="278"/>
      <c r="B1767" s="262"/>
      <c r="C1767" s="263"/>
      <c r="D1767" s="263"/>
      <c r="E1767" s="263"/>
      <c r="F1767" s="263"/>
      <c r="G1767" s="264"/>
      <c r="H1767" s="12"/>
      <c r="I1767" s="34"/>
    </row>
    <row r="1768" spans="1:9" x14ac:dyDescent="0.25">
      <c r="A1768" s="278"/>
      <c r="B1768" s="262"/>
      <c r="C1768" s="263"/>
      <c r="D1768" s="263"/>
      <c r="E1768" s="263"/>
      <c r="F1768" s="263"/>
      <c r="G1768" s="264"/>
      <c r="H1768" s="12"/>
      <c r="I1768" s="34"/>
    </row>
    <row r="1769" spans="1:9" x14ac:dyDescent="0.25">
      <c r="A1769" s="278"/>
      <c r="B1769" s="262"/>
      <c r="C1769" s="263"/>
      <c r="D1769" s="263"/>
      <c r="E1769" s="263"/>
      <c r="F1769" s="263"/>
      <c r="G1769" s="264"/>
      <c r="H1769" s="12"/>
      <c r="I1769" s="34"/>
    </row>
    <row r="1770" spans="1:9" ht="15.75" customHeight="1" x14ac:dyDescent="0.25">
      <c r="A1770" s="269" t="s">
        <v>345</v>
      </c>
      <c r="B1770" s="455" t="s">
        <v>51</v>
      </c>
      <c r="C1770" s="455"/>
      <c r="D1770" s="455"/>
      <c r="E1770" s="455"/>
      <c r="F1770" s="455"/>
      <c r="G1770" s="455"/>
      <c r="H1770" s="58" t="s">
        <v>346</v>
      </c>
      <c r="I1770" s="15">
        <f>F1784</f>
        <v>23.560000000000002</v>
      </c>
    </row>
    <row r="1771" spans="1:9" x14ac:dyDescent="0.25">
      <c r="A1771" s="278"/>
      <c r="B1771" s="262"/>
      <c r="C1771" s="263"/>
      <c r="D1771" s="263"/>
      <c r="E1771" s="263"/>
      <c r="F1771" s="263"/>
      <c r="G1771" s="264"/>
      <c r="H1771" s="12"/>
      <c r="I1771" s="34"/>
    </row>
    <row r="1772" spans="1:9" x14ac:dyDescent="0.25">
      <c r="A1772" s="278"/>
      <c r="B1772" s="262"/>
      <c r="C1772" s="263"/>
      <c r="D1772" s="263"/>
      <c r="E1772" s="263"/>
      <c r="F1772" s="263"/>
      <c r="G1772" s="264"/>
      <c r="H1772" s="12"/>
      <c r="I1772" s="34"/>
    </row>
    <row r="1773" spans="1:9" ht="15.75" customHeight="1" x14ac:dyDescent="0.25">
      <c r="A1773" s="278"/>
      <c r="B1773" s="450" t="s">
        <v>137</v>
      </c>
      <c r="C1773" s="450"/>
      <c r="D1773" s="263"/>
      <c r="E1773" s="263"/>
      <c r="F1773" s="263"/>
      <c r="G1773" s="264"/>
      <c r="H1773" s="12"/>
      <c r="I1773" s="34"/>
    </row>
    <row r="1774" spans="1:9" x14ac:dyDescent="0.25">
      <c r="A1774" s="278"/>
      <c r="B1774" s="66"/>
      <c r="C1774" s="67"/>
      <c r="D1774" s="67"/>
      <c r="E1774" s="67"/>
      <c r="F1774" s="67"/>
      <c r="G1774" s="75"/>
      <c r="H1774" s="12"/>
      <c r="I1774" s="34"/>
    </row>
    <row r="1775" spans="1:9" x14ac:dyDescent="0.25">
      <c r="A1775" s="278"/>
      <c r="B1775" s="66"/>
      <c r="C1775" s="67"/>
      <c r="D1775" s="67"/>
      <c r="E1775" s="67"/>
      <c r="F1775" s="67"/>
      <c r="G1775" s="75"/>
      <c r="H1775" s="12"/>
      <c r="I1775" s="34"/>
    </row>
    <row r="1776" spans="1:9" x14ac:dyDescent="0.25">
      <c r="A1776" s="278"/>
      <c r="B1776" s="456" t="s">
        <v>347</v>
      </c>
      <c r="C1776" s="456"/>
      <c r="D1776" s="456"/>
      <c r="E1776" s="456"/>
      <c r="F1776" s="456"/>
      <c r="G1776" s="456"/>
      <c r="H1776" s="12"/>
      <c r="I1776" s="34"/>
    </row>
    <row r="1777" spans="1:9" x14ac:dyDescent="0.25">
      <c r="A1777" s="278"/>
      <c r="B1777" s="456"/>
      <c r="C1777" s="456"/>
      <c r="D1777" s="456"/>
      <c r="E1777" s="456"/>
      <c r="F1777" s="456"/>
      <c r="G1777" s="456"/>
      <c r="H1777" s="12"/>
      <c r="I1777" s="34"/>
    </row>
    <row r="1778" spans="1:9" x14ac:dyDescent="0.25">
      <c r="A1778" s="278"/>
      <c r="B1778" s="22" t="s">
        <v>87</v>
      </c>
      <c r="C1778" s="143"/>
      <c r="D1778" s="143"/>
      <c r="E1778" s="143"/>
      <c r="F1778" s="143"/>
      <c r="G1778" s="143"/>
      <c r="H1778" s="12"/>
      <c r="I1778" s="34"/>
    </row>
    <row r="1779" spans="1:9" x14ac:dyDescent="0.25">
      <c r="A1779" s="278"/>
      <c r="B1779" s="22"/>
      <c r="C1779" s="143"/>
      <c r="D1779" s="143"/>
      <c r="E1779" s="143"/>
      <c r="F1779" s="143"/>
      <c r="G1779" s="143"/>
      <c r="H1779" s="12"/>
      <c r="I1779" s="34"/>
    </row>
    <row r="1780" spans="1:9" x14ac:dyDescent="0.25">
      <c r="A1780" s="278"/>
      <c r="B1780" s="156"/>
      <c r="C1780" s="157"/>
      <c r="D1780" s="157"/>
      <c r="E1780" s="157"/>
      <c r="F1780" s="157"/>
      <c r="G1780" s="157"/>
      <c r="H1780" s="12"/>
      <c r="I1780" s="34"/>
    </row>
    <row r="1781" spans="1:9" x14ac:dyDescent="0.25">
      <c r="A1781" s="278"/>
      <c r="B1781" s="21"/>
      <c r="C1781" s="84" t="s">
        <v>88</v>
      </c>
      <c r="D1781" s="84" t="s">
        <v>89</v>
      </c>
      <c r="E1781" s="84" t="s">
        <v>90</v>
      </c>
      <c r="F1781" s="84"/>
      <c r="G1781" s="80"/>
      <c r="H1781" s="12"/>
      <c r="I1781" s="34"/>
    </row>
    <row r="1782" spans="1:9" x14ac:dyDescent="0.25">
      <c r="A1782" s="278"/>
      <c r="B1782" s="27"/>
      <c r="C1782" s="133">
        <f>E1761</f>
        <v>23.560000000000002</v>
      </c>
      <c r="D1782" s="84" t="s">
        <v>89</v>
      </c>
      <c r="E1782" s="133">
        <v>1</v>
      </c>
      <c r="F1782" s="84" t="s">
        <v>42</v>
      </c>
      <c r="G1782" s="152">
        <f>C1782*E1782</f>
        <v>23.560000000000002</v>
      </c>
      <c r="H1782" s="12"/>
      <c r="I1782" s="34"/>
    </row>
    <row r="1783" spans="1:9" x14ac:dyDescent="0.25">
      <c r="A1783" s="278"/>
      <c r="B1783" s="59"/>
      <c r="C1783" s="52"/>
      <c r="D1783" s="52"/>
      <c r="E1783" s="52"/>
      <c r="F1783" s="52"/>
      <c r="G1783" s="88"/>
      <c r="H1783" s="12"/>
      <c r="I1783" s="34"/>
    </row>
    <row r="1784" spans="1:9" x14ac:dyDescent="0.25">
      <c r="A1784" s="278"/>
      <c r="B1784" s="482" t="s">
        <v>348</v>
      </c>
      <c r="C1784" s="482"/>
      <c r="D1784" s="482"/>
      <c r="E1784" s="482"/>
      <c r="F1784" s="127">
        <f>G1782</f>
        <v>23.560000000000002</v>
      </c>
      <c r="G1784" s="23" t="s">
        <v>52</v>
      </c>
      <c r="H1784" s="12"/>
      <c r="I1784" s="34"/>
    </row>
    <row r="1785" spans="1:9" x14ac:dyDescent="0.25">
      <c r="A1785" s="278"/>
      <c r="B1785" s="262"/>
      <c r="C1785" s="263"/>
      <c r="D1785" s="263"/>
      <c r="E1785" s="263"/>
      <c r="F1785" s="263"/>
      <c r="G1785" s="264"/>
      <c r="H1785" s="12"/>
      <c r="I1785" s="34"/>
    </row>
    <row r="1786" spans="1:9" x14ac:dyDescent="0.25">
      <c r="A1786" s="278"/>
      <c r="B1786" s="262"/>
      <c r="C1786" s="263"/>
      <c r="D1786" s="263"/>
      <c r="E1786" s="263"/>
      <c r="F1786" s="263"/>
      <c r="G1786" s="264"/>
      <c r="H1786" s="12"/>
      <c r="I1786" s="34"/>
    </row>
    <row r="1787" spans="1:9" x14ac:dyDescent="0.25">
      <c r="A1787" s="278"/>
      <c r="B1787" s="262"/>
      <c r="C1787" s="263"/>
      <c r="D1787" s="263"/>
      <c r="E1787" s="263"/>
      <c r="F1787" s="263"/>
      <c r="G1787" s="264"/>
      <c r="H1787" s="12"/>
      <c r="I1787" s="34"/>
    </row>
    <row r="1788" spans="1:9" x14ac:dyDescent="0.25">
      <c r="A1788" s="278"/>
      <c r="B1788" s="262"/>
      <c r="C1788" s="263"/>
      <c r="D1788" s="263"/>
      <c r="E1788" s="263"/>
      <c r="F1788" s="263"/>
      <c r="G1788" s="264"/>
      <c r="H1788" s="12"/>
      <c r="I1788" s="34"/>
    </row>
    <row r="1789" spans="1:9" ht="15.75" customHeight="1" x14ac:dyDescent="0.25">
      <c r="A1789" s="269" t="s">
        <v>350</v>
      </c>
      <c r="B1789" s="447" t="s">
        <v>60</v>
      </c>
      <c r="C1789" s="447"/>
      <c r="D1789" s="447"/>
      <c r="E1789" s="447"/>
      <c r="F1789" s="447"/>
      <c r="G1789" s="447"/>
      <c r="H1789" s="58" t="s">
        <v>46</v>
      </c>
      <c r="I1789" s="15">
        <f>F1796</f>
        <v>23.560000000000002</v>
      </c>
    </row>
    <row r="1790" spans="1:9" x14ac:dyDescent="0.25">
      <c r="A1790" s="20"/>
      <c r="B1790" s="55"/>
      <c r="C1790" s="56"/>
      <c r="D1790" s="56"/>
      <c r="E1790" s="56"/>
      <c r="F1790" s="56"/>
      <c r="G1790" s="71"/>
      <c r="H1790" s="299"/>
      <c r="I1790" s="34"/>
    </row>
    <row r="1791" spans="1:9" x14ac:dyDescent="0.25">
      <c r="A1791" s="20"/>
      <c r="B1791" s="12" t="s">
        <v>23</v>
      </c>
      <c r="C1791" s="12" t="s">
        <v>26</v>
      </c>
      <c r="D1791" s="12" t="s">
        <v>79</v>
      </c>
      <c r="E1791" s="12" t="s">
        <v>48</v>
      </c>
      <c r="F1791" s="263"/>
      <c r="G1791" s="264"/>
      <c r="H1791" s="299"/>
      <c r="I1791" s="34"/>
    </row>
    <row r="1792" spans="1:9" x14ac:dyDescent="0.25">
      <c r="A1792" s="20"/>
      <c r="B1792" s="24" t="s">
        <v>472</v>
      </c>
      <c r="C1792" s="19">
        <f>C1761</f>
        <v>58.9</v>
      </c>
      <c r="D1792" s="19">
        <v>0.4</v>
      </c>
      <c r="E1792" s="19">
        <f>C1792*D1792</f>
        <v>23.560000000000002</v>
      </c>
      <c r="F1792" s="263"/>
      <c r="G1792" s="264"/>
      <c r="H1792" s="299"/>
      <c r="I1792" s="34"/>
    </row>
    <row r="1793" spans="1:9" x14ac:dyDescent="0.25">
      <c r="A1793" s="20"/>
      <c r="B1793" s="86"/>
      <c r="C1793" s="16"/>
      <c r="D1793" s="16"/>
      <c r="E1793" s="16"/>
      <c r="F1793" s="263"/>
      <c r="G1793" s="264"/>
      <c r="H1793" s="299"/>
      <c r="I1793" s="34"/>
    </row>
    <row r="1794" spans="1:9" ht="15" customHeight="1" x14ac:dyDescent="0.25">
      <c r="A1794" s="20"/>
      <c r="F1794" s="263"/>
      <c r="G1794" s="264"/>
      <c r="H1794" s="299"/>
      <c r="I1794" s="34"/>
    </row>
    <row r="1795" spans="1:9" ht="15" customHeight="1" x14ac:dyDescent="0.25">
      <c r="A1795" s="20"/>
      <c r="B1795" s="86"/>
      <c r="C1795" s="16"/>
      <c r="D1795" s="16"/>
      <c r="E1795" s="16"/>
      <c r="F1795" s="263"/>
      <c r="G1795" s="264"/>
      <c r="H1795" s="299"/>
      <c r="I1795" s="34"/>
    </row>
    <row r="1796" spans="1:9" x14ac:dyDescent="0.25">
      <c r="A1796" s="20"/>
      <c r="B1796" s="459" t="s">
        <v>351</v>
      </c>
      <c r="C1796" s="459"/>
      <c r="D1796" s="459"/>
      <c r="E1796" s="459"/>
      <c r="F1796" s="153">
        <f>SUM(E1792:E1792)</f>
        <v>23.560000000000002</v>
      </c>
      <c r="G1796" s="301" t="s">
        <v>46</v>
      </c>
      <c r="H1796" s="299"/>
      <c r="I1796" s="34"/>
    </row>
    <row r="1797" spans="1:9" x14ac:dyDescent="0.25">
      <c r="A1797" s="20"/>
      <c r="B1797" s="55"/>
      <c r="C1797" s="56"/>
      <c r="D1797" s="56"/>
      <c r="E1797" s="56"/>
      <c r="F1797" s="56"/>
      <c r="G1797" s="71"/>
      <c r="H1797" s="299"/>
      <c r="I1797" s="34"/>
    </row>
    <row r="1798" spans="1:9" x14ac:dyDescent="0.25">
      <c r="A1798" s="269"/>
      <c r="B1798" s="55"/>
      <c r="C1798" s="56"/>
      <c r="D1798" s="56"/>
      <c r="E1798" s="56"/>
      <c r="F1798" s="56"/>
      <c r="G1798" s="71"/>
      <c r="H1798" s="39"/>
      <c r="I1798" s="34"/>
    </row>
    <row r="1799" spans="1:9" ht="15.75" customHeight="1" x14ac:dyDescent="0.25">
      <c r="A1799" s="269" t="s">
        <v>352</v>
      </c>
      <c r="B1799" s="455" t="s">
        <v>175</v>
      </c>
      <c r="C1799" s="455"/>
      <c r="D1799" s="455"/>
      <c r="E1799" s="455"/>
      <c r="F1799" s="455"/>
      <c r="G1799" s="455"/>
      <c r="H1799" s="58" t="s">
        <v>176</v>
      </c>
      <c r="I1799" s="70">
        <f>D1809</f>
        <v>5.49</v>
      </c>
    </row>
    <row r="1800" spans="1:9" x14ac:dyDescent="0.25">
      <c r="A1800" s="269"/>
      <c r="B1800" s="66"/>
      <c r="C1800" s="56"/>
      <c r="D1800" s="56"/>
      <c r="E1800" s="56"/>
      <c r="F1800" s="56"/>
      <c r="G1800" s="71"/>
      <c r="H1800" s="58"/>
      <c r="I1800" s="15"/>
    </row>
    <row r="1801" spans="1:9" ht="15.75" customHeight="1" x14ac:dyDescent="0.25">
      <c r="A1801" s="269"/>
      <c r="B1801" s="450" t="s">
        <v>137</v>
      </c>
      <c r="C1801" s="450"/>
      <c r="D1801" s="56"/>
      <c r="E1801" s="56"/>
      <c r="F1801" s="56"/>
      <c r="G1801" s="71"/>
      <c r="H1801" s="39"/>
      <c r="I1801" s="34"/>
    </row>
    <row r="1802" spans="1:9" ht="15.75" customHeight="1" x14ac:dyDescent="0.25">
      <c r="A1802" s="269"/>
      <c r="B1802" s="184"/>
      <c r="C1802" s="253"/>
      <c r="D1802" s="56"/>
      <c r="E1802" s="56"/>
      <c r="F1802" s="56"/>
      <c r="G1802" s="71"/>
      <c r="H1802" s="39"/>
      <c r="I1802" s="34"/>
    </row>
    <row r="1803" spans="1:9" x14ac:dyDescent="0.25">
      <c r="A1803" s="269"/>
      <c r="B1803" s="12" t="s">
        <v>23</v>
      </c>
      <c r="C1803" s="40" t="s">
        <v>24</v>
      </c>
      <c r="D1803" s="40" t="s">
        <v>25</v>
      </c>
      <c r="E1803" s="12" t="s">
        <v>177</v>
      </c>
      <c r="F1803" s="175"/>
      <c r="G1803" s="71"/>
      <c r="H1803" s="39"/>
      <c r="I1803" s="34"/>
    </row>
    <row r="1804" spans="1:9" x14ac:dyDescent="0.25">
      <c r="A1804" s="269"/>
      <c r="B1804" s="24" t="s">
        <v>404</v>
      </c>
      <c r="C1804" s="24" t="s">
        <v>394</v>
      </c>
      <c r="D1804" s="24" t="s">
        <v>405</v>
      </c>
      <c r="E1804" s="26">
        <v>5.49</v>
      </c>
      <c r="F1804" s="175"/>
      <c r="G1804" s="71"/>
      <c r="H1804" s="39"/>
      <c r="I1804" s="34"/>
    </row>
    <row r="1805" spans="1:9" x14ac:dyDescent="0.25">
      <c r="A1805" s="269"/>
      <c r="B1805" s="12" t="s">
        <v>69</v>
      </c>
      <c r="C1805" s="40"/>
      <c r="D1805" s="40"/>
      <c r="E1805" s="194">
        <f>SUM(E1804:E1804)</f>
        <v>5.49</v>
      </c>
      <c r="F1805" s="175"/>
      <c r="G1805" s="71"/>
      <c r="H1805" s="39"/>
      <c r="I1805" s="34"/>
    </row>
    <row r="1806" spans="1:9" x14ac:dyDescent="0.25">
      <c r="A1806" s="269"/>
      <c r="B1806" s="27"/>
      <c r="C1806" s="84"/>
      <c r="D1806" s="84"/>
      <c r="E1806" s="133"/>
      <c r="F1806" s="175"/>
      <c r="G1806" s="71"/>
      <c r="H1806" s="39"/>
      <c r="I1806" s="34"/>
    </row>
    <row r="1807" spans="1:9" x14ac:dyDescent="0.25">
      <c r="A1807" s="269"/>
      <c r="B1807" s="27"/>
      <c r="C1807" s="84"/>
      <c r="D1807" s="84"/>
      <c r="E1807" s="133"/>
      <c r="F1807" s="175"/>
      <c r="G1807" s="71"/>
      <c r="H1807" s="39"/>
      <c r="I1807" s="34"/>
    </row>
    <row r="1808" spans="1:9" ht="18" customHeight="1" x14ac:dyDescent="0.25">
      <c r="A1808" s="269"/>
      <c r="B1808" s="27"/>
      <c r="C1808" s="84"/>
      <c r="D1808" s="133"/>
      <c r="E1808" s="133"/>
      <c r="F1808" s="175"/>
      <c r="G1808" s="71"/>
      <c r="H1808" s="39"/>
      <c r="I1808" s="34"/>
    </row>
    <row r="1809" spans="1:9" ht="18" customHeight="1" x14ac:dyDescent="0.25">
      <c r="A1809" s="269"/>
      <c r="B1809" s="112" t="s">
        <v>353</v>
      </c>
      <c r="C1809" s="48"/>
      <c r="D1809" s="282">
        <f>E1805</f>
        <v>5.49</v>
      </c>
      <c r="E1809" s="48" t="s">
        <v>176</v>
      </c>
      <c r="F1809" s="175"/>
      <c r="G1809" s="177"/>
      <c r="H1809" s="39"/>
      <c r="I1809" s="34"/>
    </row>
    <row r="1810" spans="1:9" ht="18" customHeight="1" x14ac:dyDescent="0.25">
      <c r="A1810" s="269"/>
      <c r="B1810" s="112"/>
      <c r="C1810" s="23"/>
      <c r="D1810" s="49"/>
      <c r="E1810" s="23"/>
      <c r="F1810" s="175"/>
      <c r="G1810" s="177"/>
      <c r="H1810" s="39"/>
      <c r="I1810" s="34"/>
    </row>
    <row r="1811" spans="1:9" ht="18" customHeight="1" x14ac:dyDescent="0.25">
      <c r="A1811" s="269"/>
      <c r="B1811" s="112"/>
      <c r="C1811" s="23"/>
      <c r="D1811" s="49"/>
      <c r="E1811" s="23"/>
      <c r="F1811" s="175"/>
      <c r="G1811" s="177"/>
      <c r="H1811" s="39"/>
      <c r="I1811" s="34"/>
    </row>
    <row r="1812" spans="1:9" ht="18" customHeight="1" x14ac:dyDescent="0.25">
      <c r="A1812" s="269"/>
      <c r="B1812" s="112"/>
      <c r="C1812" s="23"/>
      <c r="D1812" s="49"/>
      <c r="E1812" s="23"/>
      <c r="F1812" s="175"/>
      <c r="G1812" s="177"/>
      <c r="H1812" s="39"/>
      <c r="I1812" s="34"/>
    </row>
    <row r="1813" spans="1:9" x14ac:dyDescent="0.25">
      <c r="A1813" s="269"/>
      <c r="B1813" s="79"/>
      <c r="C1813" s="57"/>
      <c r="D1813" s="57"/>
      <c r="E1813" s="57"/>
      <c r="F1813" s="56"/>
      <c r="G1813" s="71"/>
      <c r="H1813" s="39"/>
      <c r="I1813" s="34"/>
    </row>
    <row r="1814" spans="1:9" x14ac:dyDescent="0.25">
      <c r="A1814" s="269"/>
      <c r="B1814" s="55"/>
      <c r="C1814" s="56"/>
      <c r="D1814" s="56"/>
      <c r="E1814" s="56"/>
      <c r="F1814" s="56"/>
      <c r="G1814" s="71"/>
      <c r="H1814" s="39"/>
      <c r="I1814" s="34"/>
    </row>
    <row r="1815" spans="1:9" ht="15.75" customHeight="1" x14ac:dyDescent="0.25">
      <c r="A1815" s="269" t="s">
        <v>354</v>
      </c>
      <c r="B1815" s="455" t="s">
        <v>188</v>
      </c>
      <c r="C1815" s="455"/>
      <c r="D1815" s="455"/>
      <c r="E1815" s="455"/>
      <c r="F1815" s="455"/>
      <c r="G1815" s="455"/>
      <c r="H1815" s="58" t="s">
        <v>355</v>
      </c>
      <c r="I1815" s="70">
        <f>G1822</f>
        <v>81.801000000000002</v>
      </c>
    </row>
    <row r="1816" spans="1:9" x14ac:dyDescent="0.25">
      <c r="A1816" s="269"/>
      <c r="B1816" s="55"/>
      <c r="C1816" s="56"/>
      <c r="D1816" s="56"/>
      <c r="E1816" s="56"/>
      <c r="F1816" s="56"/>
      <c r="G1816" s="71"/>
      <c r="H1816" s="39"/>
      <c r="I1816" s="34"/>
    </row>
    <row r="1817" spans="1:9" x14ac:dyDescent="0.25">
      <c r="A1817" s="269"/>
      <c r="B1817" s="456" t="s">
        <v>86</v>
      </c>
      <c r="C1817" s="456"/>
      <c r="D1817" s="456"/>
      <c r="E1817" s="456"/>
      <c r="F1817" s="456"/>
      <c r="G1817" s="456"/>
      <c r="H1817" s="39"/>
      <c r="I1817" s="34"/>
    </row>
    <row r="1818" spans="1:9" x14ac:dyDescent="0.25">
      <c r="A1818" s="269"/>
      <c r="B1818" s="456"/>
      <c r="C1818" s="456"/>
      <c r="D1818" s="456"/>
      <c r="E1818" s="456"/>
      <c r="F1818" s="456"/>
      <c r="G1818" s="456"/>
      <c r="H1818" s="39"/>
      <c r="I1818" s="34"/>
    </row>
    <row r="1819" spans="1:9" x14ac:dyDescent="0.25">
      <c r="A1819" s="269"/>
      <c r="B1819" s="22" t="s">
        <v>87</v>
      </c>
      <c r="C1819" s="143"/>
      <c r="D1819" s="143"/>
      <c r="E1819" s="143"/>
      <c r="F1819" s="143"/>
      <c r="G1819" s="143"/>
      <c r="H1819" s="39"/>
      <c r="I1819" s="34"/>
    </row>
    <row r="1820" spans="1:9" x14ac:dyDescent="0.25">
      <c r="A1820" s="269"/>
      <c r="B1820" s="22"/>
      <c r="C1820" s="143"/>
      <c r="D1820" s="143"/>
      <c r="E1820" s="143"/>
      <c r="F1820" s="143"/>
      <c r="G1820" s="143"/>
      <c r="H1820" s="39"/>
      <c r="I1820" s="34"/>
    </row>
    <row r="1821" spans="1:9" x14ac:dyDescent="0.25">
      <c r="A1821" s="269"/>
      <c r="B1821" s="21"/>
      <c r="C1821" s="12" t="s">
        <v>177</v>
      </c>
      <c r="D1821" s="84" t="s">
        <v>89</v>
      </c>
      <c r="E1821" s="84" t="s">
        <v>90</v>
      </c>
      <c r="F1821" s="84"/>
      <c r="G1821" s="80"/>
      <c r="H1821" s="39"/>
      <c r="I1821" s="34"/>
    </row>
    <row r="1822" spans="1:9" x14ac:dyDescent="0.25">
      <c r="A1822" s="269"/>
      <c r="B1822" s="27"/>
      <c r="C1822" s="133">
        <f>D1809</f>
        <v>5.49</v>
      </c>
      <c r="D1822" s="84" t="s">
        <v>89</v>
      </c>
      <c r="E1822" s="133">
        <v>14.9</v>
      </c>
      <c r="F1822" s="84" t="s">
        <v>42</v>
      </c>
      <c r="G1822" s="152">
        <f>C1822*E1822</f>
        <v>81.801000000000002</v>
      </c>
      <c r="H1822" s="39"/>
      <c r="I1822" s="34"/>
    </row>
    <row r="1823" spans="1:9" x14ac:dyDescent="0.25">
      <c r="A1823" s="269"/>
      <c r="B1823" s="59"/>
      <c r="C1823" s="52"/>
      <c r="D1823" s="52"/>
      <c r="E1823" s="52"/>
      <c r="F1823" s="52"/>
      <c r="G1823" s="88"/>
      <c r="H1823" s="39"/>
      <c r="I1823" s="34"/>
    </row>
    <row r="1824" spans="1:9" x14ac:dyDescent="0.25">
      <c r="A1824" s="269"/>
      <c r="B1824" s="457" t="s">
        <v>356</v>
      </c>
      <c r="C1824" s="457"/>
      <c r="D1824" s="457"/>
      <c r="E1824" s="457"/>
      <c r="F1824" s="127">
        <f>G1822</f>
        <v>81.801000000000002</v>
      </c>
      <c r="G1824" s="23" t="s">
        <v>52</v>
      </c>
      <c r="H1824" s="39"/>
      <c r="I1824" s="34"/>
    </row>
    <row r="1825" spans="1:9" x14ac:dyDescent="0.25">
      <c r="A1825" s="269"/>
      <c r="B1825" s="48"/>
      <c r="C1825" s="23"/>
      <c r="D1825" s="23"/>
      <c r="E1825" s="23"/>
      <c r="F1825" s="127"/>
      <c r="G1825" s="23"/>
      <c r="H1825" s="39"/>
      <c r="I1825" s="34"/>
    </row>
    <row r="1826" spans="1:9" ht="18" customHeight="1" x14ac:dyDescent="0.25">
      <c r="A1826" s="269"/>
      <c r="B1826" s="48"/>
      <c r="C1826" s="23"/>
      <c r="D1826" s="23"/>
      <c r="E1826" s="23"/>
      <c r="F1826" s="127"/>
      <c r="G1826" s="23"/>
      <c r="H1826" s="39"/>
      <c r="I1826" s="34"/>
    </row>
    <row r="1827" spans="1:9" x14ac:dyDescent="0.25">
      <c r="A1827" s="269"/>
      <c r="B1827" s="48"/>
      <c r="C1827" s="23"/>
      <c r="D1827" s="23"/>
      <c r="E1827" s="23"/>
      <c r="F1827" s="127"/>
      <c r="G1827" s="23"/>
      <c r="H1827" s="39"/>
      <c r="I1827" s="34"/>
    </row>
    <row r="1828" spans="1:9" ht="15.75" customHeight="1" x14ac:dyDescent="0.25">
      <c r="A1828" s="269" t="s">
        <v>357</v>
      </c>
      <c r="B1828" s="455" t="s">
        <v>198</v>
      </c>
      <c r="C1828" s="455"/>
      <c r="D1828" s="455"/>
      <c r="E1828" s="455"/>
      <c r="F1828" s="455"/>
      <c r="G1828" s="455"/>
      <c r="H1828" s="58" t="s">
        <v>21</v>
      </c>
      <c r="I1828" s="15">
        <f>F1837</f>
        <v>359.21</v>
      </c>
    </row>
    <row r="1829" spans="1:9" x14ac:dyDescent="0.25">
      <c r="A1829" s="269"/>
      <c r="B1829" s="66"/>
      <c r="C1829" s="67"/>
      <c r="D1829" s="67"/>
      <c r="E1829" s="67"/>
      <c r="F1829" s="67"/>
      <c r="G1829" s="75"/>
      <c r="H1829" s="58"/>
      <c r="I1829" s="15"/>
    </row>
    <row r="1830" spans="1:9" ht="15.75" customHeight="1" x14ac:dyDescent="0.25">
      <c r="A1830" s="269"/>
      <c r="B1830" s="450" t="s">
        <v>137</v>
      </c>
      <c r="C1830" s="450"/>
      <c r="D1830" s="315"/>
      <c r="E1830" s="315"/>
      <c r="F1830" s="315"/>
      <c r="G1830" s="316"/>
      <c r="H1830" s="39"/>
      <c r="I1830" s="34"/>
    </row>
    <row r="1831" spans="1:9" x14ac:dyDescent="0.25">
      <c r="A1831" s="269"/>
      <c r="B1831" s="317"/>
      <c r="C1831" s="305"/>
      <c r="D1831" s="318"/>
      <c r="E1831" s="318"/>
      <c r="F1831" s="315"/>
      <c r="G1831" s="316"/>
      <c r="H1831" s="39"/>
      <c r="I1831" s="34"/>
    </row>
    <row r="1832" spans="1:9" x14ac:dyDescent="0.25">
      <c r="A1832" s="269"/>
      <c r="B1832" s="451" t="s">
        <v>358</v>
      </c>
      <c r="C1832" s="451"/>
      <c r="D1832" s="451"/>
      <c r="E1832" s="452"/>
      <c r="F1832" s="315"/>
      <c r="G1832" s="316"/>
      <c r="H1832" s="39"/>
      <c r="I1832" s="34"/>
    </row>
    <row r="1833" spans="1:9" x14ac:dyDescent="0.25">
      <c r="A1833" s="269"/>
      <c r="B1833" s="12" t="s">
        <v>23</v>
      </c>
      <c r="C1833" s="12" t="s">
        <v>232</v>
      </c>
      <c r="D1833" s="12" t="s">
        <v>233</v>
      </c>
      <c r="E1833" s="12" t="s">
        <v>26</v>
      </c>
      <c r="F1833" s="315"/>
      <c r="G1833" s="316"/>
      <c r="H1833" s="39"/>
      <c r="I1833" s="34"/>
    </row>
    <row r="1834" spans="1:9" x14ac:dyDescent="0.25">
      <c r="A1834" s="269"/>
      <c r="B1834" s="24" t="s">
        <v>468</v>
      </c>
      <c r="C1834" s="24" t="s">
        <v>424</v>
      </c>
      <c r="D1834" s="35" t="s">
        <v>425</v>
      </c>
      <c r="E1834" s="26">
        <v>359.21</v>
      </c>
      <c r="F1834" s="315"/>
      <c r="G1834" s="316"/>
      <c r="H1834" s="39"/>
      <c r="I1834" s="34"/>
    </row>
    <row r="1835" spans="1:9" x14ac:dyDescent="0.25">
      <c r="A1835" s="269"/>
      <c r="B1835" s="453" t="s">
        <v>69</v>
      </c>
      <c r="C1835" s="453"/>
      <c r="D1835" s="453"/>
      <c r="E1835" s="54">
        <f>SUM(E1834:E1834)</f>
        <v>359.21</v>
      </c>
      <c r="F1835" s="56"/>
      <c r="G1835" s="71"/>
      <c r="H1835" s="39"/>
      <c r="I1835" s="34"/>
    </row>
    <row r="1836" spans="1:9" x14ac:dyDescent="0.25">
      <c r="A1836" s="269"/>
      <c r="B1836" s="250"/>
      <c r="C1836" s="277"/>
      <c r="D1836" s="56"/>
      <c r="E1836" s="56"/>
      <c r="F1836" s="56"/>
      <c r="G1836" s="71"/>
      <c r="H1836" s="39"/>
      <c r="I1836" s="34"/>
    </row>
    <row r="1837" spans="1:9" x14ac:dyDescent="0.25">
      <c r="A1837" s="269"/>
      <c r="B1837" s="454" t="s">
        <v>359</v>
      </c>
      <c r="C1837" s="454"/>
      <c r="D1837" s="454"/>
      <c r="E1837" s="454"/>
      <c r="F1837" s="277">
        <f>E1835</f>
        <v>359.21</v>
      </c>
      <c r="G1837" s="57" t="s">
        <v>21</v>
      </c>
      <c r="H1837" s="39"/>
      <c r="I1837" s="34"/>
    </row>
    <row r="1838" spans="1:9" x14ac:dyDescent="0.25">
      <c r="A1838" s="269"/>
      <c r="B1838" s="250"/>
      <c r="C1838" s="277"/>
      <c r="D1838" s="56"/>
      <c r="E1838" s="56"/>
      <c r="F1838" s="56"/>
      <c r="G1838" s="71"/>
      <c r="H1838" s="39"/>
      <c r="I1838" s="34"/>
    </row>
    <row r="1839" spans="1:9" x14ac:dyDescent="0.25">
      <c r="A1839" s="269"/>
      <c r="B1839" s="250"/>
      <c r="C1839" s="277"/>
      <c r="D1839" s="56"/>
      <c r="E1839" s="56"/>
      <c r="F1839" s="56"/>
      <c r="G1839" s="71"/>
      <c r="H1839" s="39"/>
      <c r="I1839" s="34"/>
    </row>
    <row r="1840" spans="1:9" x14ac:dyDescent="0.25">
      <c r="A1840" s="269"/>
      <c r="B1840" s="250"/>
      <c r="C1840" s="277"/>
      <c r="D1840" s="56"/>
      <c r="E1840" s="56"/>
      <c r="F1840" s="56"/>
      <c r="G1840" s="71"/>
      <c r="H1840" s="39"/>
      <c r="I1840" s="34"/>
    </row>
    <row r="1841" spans="1:9" x14ac:dyDescent="0.25">
      <c r="A1841" s="269"/>
      <c r="B1841" s="250"/>
      <c r="C1841" s="277"/>
      <c r="D1841" s="56"/>
      <c r="E1841" s="56"/>
      <c r="F1841" s="56"/>
      <c r="G1841" s="71"/>
      <c r="H1841" s="39"/>
      <c r="I1841" s="34"/>
    </row>
    <row r="1842" spans="1:9" x14ac:dyDescent="0.25">
      <c r="A1842" s="269"/>
      <c r="B1842" s="250"/>
      <c r="C1842" s="277"/>
      <c r="D1842" s="56"/>
      <c r="E1842" s="56"/>
      <c r="F1842" s="56"/>
      <c r="G1842" s="71"/>
      <c r="H1842" s="39"/>
      <c r="I1842" s="34"/>
    </row>
    <row r="1843" spans="1:9" x14ac:dyDescent="0.25">
      <c r="A1843" s="269"/>
      <c r="B1843" s="250"/>
      <c r="C1843" s="277"/>
      <c r="D1843" s="56"/>
      <c r="E1843" s="56"/>
      <c r="F1843" s="56"/>
      <c r="G1843" s="71"/>
      <c r="H1843" s="39"/>
      <c r="I1843" s="34"/>
    </row>
    <row r="1844" spans="1:9" x14ac:dyDescent="0.25">
      <c r="A1844" s="269"/>
      <c r="B1844" s="250"/>
      <c r="C1844" s="277"/>
      <c r="D1844" s="56"/>
      <c r="E1844" s="56"/>
      <c r="F1844" s="56"/>
      <c r="G1844" s="71"/>
      <c r="H1844" s="39"/>
      <c r="I1844" s="34"/>
    </row>
    <row r="1845" spans="1:9" x14ac:dyDescent="0.25">
      <c r="A1845" s="269"/>
      <c r="B1845" s="250"/>
      <c r="C1845" s="277"/>
      <c r="D1845" s="56"/>
      <c r="E1845" s="56"/>
      <c r="F1845" s="56"/>
      <c r="G1845" s="71"/>
      <c r="H1845" s="39"/>
      <c r="I1845" s="34"/>
    </row>
    <row r="1846" spans="1:9" x14ac:dyDescent="0.25">
      <c r="A1846" s="269"/>
      <c r="B1846" s="250"/>
      <c r="C1846" s="277"/>
      <c r="D1846" s="56"/>
      <c r="E1846" s="56"/>
      <c r="F1846" s="56"/>
      <c r="G1846" s="71"/>
      <c r="H1846" s="39"/>
      <c r="I1846" s="34"/>
    </row>
    <row r="1847" spans="1:9" x14ac:dyDescent="0.25">
      <c r="A1847" s="269"/>
      <c r="B1847" s="250"/>
      <c r="C1847" s="277"/>
      <c r="D1847" s="56"/>
      <c r="E1847" s="56"/>
      <c r="F1847" s="56"/>
      <c r="G1847" s="71"/>
      <c r="H1847" s="39"/>
      <c r="I1847" s="34"/>
    </row>
    <row r="1848" spans="1:9" x14ac:dyDescent="0.25">
      <c r="A1848" s="269"/>
      <c r="B1848" s="250"/>
      <c r="C1848" s="277"/>
      <c r="D1848" s="56"/>
      <c r="E1848" s="56"/>
      <c r="F1848" s="56"/>
      <c r="G1848" s="71"/>
      <c r="H1848" s="39"/>
      <c r="I1848" s="34"/>
    </row>
    <row r="1849" spans="1:9" x14ac:dyDescent="0.25">
      <c r="A1849" s="269"/>
      <c r="B1849" s="250"/>
      <c r="C1849" s="277"/>
      <c r="D1849" s="56"/>
      <c r="E1849" s="56"/>
      <c r="F1849" s="56"/>
      <c r="G1849" s="71"/>
      <c r="H1849" s="39"/>
      <c r="I1849" s="34"/>
    </row>
    <row r="1850" spans="1:9" x14ac:dyDescent="0.25">
      <c r="A1850" s="269"/>
      <c r="B1850" s="250"/>
      <c r="C1850" s="277"/>
      <c r="D1850" s="56"/>
      <c r="E1850" s="56"/>
      <c r="F1850" s="56"/>
      <c r="G1850" s="71"/>
      <c r="H1850" s="39"/>
      <c r="I1850" s="34"/>
    </row>
    <row r="1851" spans="1:9" x14ac:dyDescent="0.25">
      <c r="A1851" s="269"/>
      <c r="B1851" s="250"/>
      <c r="C1851" s="277"/>
      <c r="D1851" s="56"/>
      <c r="E1851" s="56"/>
      <c r="F1851" s="56"/>
      <c r="G1851" s="71"/>
      <c r="H1851" s="39"/>
      <c r="I1851" s="34"/>
    </row>
    <row r="1852" spans="1:9" x14ac:dyDescent="0.25">
      <c r="A1852" s="269"/>
      <c r="B1852" s="250"/>
      <c r="C1852" s="277"/>
      <c r="D1852" s="56"/>
      <c r="E1852" s="56"/>
      <c r="F1852" s="56"/>
      <c r="G1852" s="71"/>
      <c r="H1852" s="39"/>
      <c r="I1852" s="34"/>
    </row>
    <row r="1853" spans="1:9" x14ac:dyDescent="0.25">
      <c r="A1853" s="269"/>
      <c r="B1853" s="250"/>
      <c r="C1853" s="277"/>
      <c r="D1853" s="56"/>
      <c r="E1853" s="56"/>
      <c r="F1853" s="56"/>
      <c r="G1853" s="71"/>
      <c r="H1853" s="39"/>
      <c r="I1853" s="34"/>
    </row>
    <row r="1854" spans="1:9" x14ac:dyDescent="0.25">
      <c r="A1854" s="269"/>
      <c r="B1854" s="250"/>
      <c r="C1854" s="277"/>
      <c r="D1854" s="56"/>
      <c r="E1854" s="56"/>
      <c r="F1854" s="56"/>
      <c r="G1854" s="71"/>
      <c r="H1854" s="39"/>
      <c r="I1854" s="34"/>
    </row>
    <row r="1855" spans="1:9" x14ac:dyDescent="0.25">
      <c r="A1855" s="269"/>
      <c r="B1855" s="250"/>
      <c r="C1855" s="277"/>
      <c r="D1855" s="56"/>
      <c r="E1855" s="56"/>
      <c r="F1855" s="56"/>
      <c r="G1855" s="71"/>
      <c r="H1855" s="39"/>
      <c r="I1855" s="34"/>
    </row>
    <row r="1856" spans="1:9" x14ac:dyDescent="0.25">
      <c r="A1856" s="269"/>
      <c r="B1856" s="250"/>
      <c r="C1856" s="277"/>
      <c r="D1856" s="56"/>
      <c r="E1856" s="56"/>
      <c r="F1856" s="56"/>
      <c r="G1856" s="71"/>
      <c r="H1856" s="39"/>
      <c r="I1856" s="34"/>
    </row>
    <row r="1857" spans="1:9" ht="15.75" customHeight="1" x14ac:dyDescent="0.25">
      <c r="A1857" s="269" t="s">
        <v>360</v>
      </c>
      <c r="B1857" s="455" t="s">
        <v>212</v>
      </c>
      <c r="C1857" s="455"/>
      <c r="D1857" s="455"/>
      <c r="E1857" s="455"/>
      <c r="F1857" s="455"/>
      <c r="G1857" s="455"/>
      <c r="H1857" s="58" t="s">
        <v>361</v>
      </c>
      <c r="I1857" s="15">
        <f>F1866</f>
        <v>5352.2290000000003</v>
      </c>
    </row>
    <row r="1858" spans="1:9" x14ac:dyDescent="0.25">
      <c r="A1858" s="269"/>
      <c r="B1858" s="55"/>
      <c r="C1858" s="56"/>
      <c r="D1858" s="56"/>
      <c r="E1858" s="56"/>
      <c r="F1858" s="56"/>
      <c r="G1858" s="71"/>
      <c r="H1858" s="23"/>
      <c r="I1858" s="34"/>
    </row>
    <row r="1859" spans="1:9" x14ac:dyDescent="0.25">
      <c r="A1859" s="269"/>
      <c r="B1859" s="456" t="s">
        <v>86</v>
      </c>
      <c r="C1859" s="456"/>
      <c r="D1859" s="456"/>
      <c r="E1859" s="456"/>
      <c r="F1859" s="456"/>
      <c r="G1859" s="456"/>
      <c r="H1859" s="23"/>
      <c r="I1859" s="34"/>
    </row>
    <row r="1860" spans="1:9" x14ac:dyDescent="0.25">
      <c r="A1860" s="269"/>
      <c r="B1860" s="456"/>
      <c r="C1860" s="456"/>
      <c r="D1860" s="456"/>
      <c r="E1860" s="456"/>
      <c r="F1860" s="456"/>
      <c r="G1860" s="456"/>
      <c r="H1860" s="23"/>
      <c r="I1860" s="34"/>
    </row>
    <row r="1861" spans="1:9" x14ac:dyDescent="0.25">
      <c r="A1861" s="269"/>
      <c r="B1861" s="22" t="s">
        <v>87</v>
      </c>
      <c r="C1861" s="143"/>
      <c r="D1861" s="143"/>
      <c r="E1861" s="143"/>
      <c r="F1861" s="143"/>
      <c r="G1861" s="143"/>
      <c r="H1861" s="39"/>
      <c r="I1861" s="34"/>
    </row>
    <row r="1862" spans="1:9" x14ac:dyDescent="0.25">
      <c r="A1862" s="269"/>
      <c r="B1862" s="156"/>
      <c r="C1862" s="157"/>
      <c r="D1862" s="157"/>
      <c r="E1862" s="157"/>
      <c r="F1862" s="157"/>
      <c r="G1862" s="157"/>
      <c r="H1862" s="39"/>
      <c r="I1862" s="34"/>
    </row>
    <row r="1863" spans="1:9" x14ac:dyDescent="0.25">
      <c r="A1863" s="269"/>
      <c r="B1863" s="21"/>
      <c r="C1863" s="84" t="s">
        <v>268</v>
      </c>
      <c r="D1863" s="84" t="s">
        <v>89</v>
      </c>
      <c r="E1863" s="84" t="s">
        <v>90</v>
      </c>
      <c r="F1863" s="84"/>
      <c r="G1863" s="80"/>
      <c r="H1863" s="39"/>
      <c r="I1863" s="34"/>
    </row>
    <row r="1864" spans="1:9" x14ac:dyDescent="0.25">
      <c r="A1864" s="269"/>
      <c r="B1864" s="27"/>
      <c r="C1864" s="54">
        <f>F1837</f>
        <v>359.21</v>
      </c>
      <c r="D1864" s="84" t="s">
        <v>89</v>
      </c>
      <c r="E1864" s="133">
        <v>14.9</v>
      </c>
      <c r="F1864" s="84" t="s">
        <v>42</v>
      </c>
      <c r="G1864" s="152">
        <f>C1864*E1864</f>
        <v>5352.2290000000003</v>
      </c>
      <c r="H1864" s="39"/>
      <c r="I1864" s="34"/>
    </row>
    <row r="1865" spans="1:9" x14ac:dyDescent="0.25">
      <c r="A1865" s="269"/>
      <c r="B1865" s="59"/>
      <c r="C1865" s="52"/>
      <c r="D1865" s="52"/>
      <c r="E1865" s="52"/>
      <c r="F1865" s="52"/>
      <c r="G1865" s="52"/>
      <c r="H1865" s="39"/>
      <c r="I1865" s="34"/>
    </row>
    <row r="1866" spans="1:9" x14ac:dyDescent="0.25">
      <c r="A1866" s="269"/>
      <c r="B1866" s="457" t="s">
        <v>348</v>
      </c>
      <c r="C1866" s="457"/>
      <c r="D1866" s="457"/>
      <c r="E1866" s="457"/>
      <c r="F1866" s="127">
        <f>G1864</f>
        <v>5352.2290000000003</v>
      </c>
      <c r="G1866" s="23" t="s">
        <v>52</v>
      </c>
      <c r="H1866" s="39"/>
      <c r="I1866" s="34"/>
    </row>
    <row r="1867" spans="1:9" x14ac:dyDescent="0.25">
      <c r="A1867" s="269"/>
      <c r="B1867" s="55"/>
      <c r="C1867" s="56"/>
      <c r="D1867" s="56"/>
      <c r="E1867" s="56"/>
      <c r="F1867" s="56"/>
      <c r="G1867" s="71"/>
      <c r="H1867" s="23"/>
      <c r="I1867" s="34"/>
    </row>
    <row r="1868" spans="1:9" x14ac:dyDescent="0.25">
      <c r="A1868" s="269"/>
      <c r="B1868" s="55"/>
      <c r="C1868" s="56"/>
      <c r="D1868" s="56"/>
      <c r="E1868" s="56"/>
      <c r="F1868" s="56"/>
      <c r="G1868" s="71"/>
      <c r="H1868" s="23"/>
      <c r="I1868" s="34"/>
    </row>
    <row r="1869" spans="1:9" x14ac:dyDescent="0.25">
      <c r="A1869" s="269"/>
      <c r="B1869" s="55"/>
      <c r="C1869" s="56"/>
      <c r="D1869" s="56"/>
      <c r="E1869" s="56"/>
      <c r="F1869" s="56"/>
      <c r="G1869" s="71"/>
      <c r="H1869" s="23"/>
      <c r="I1869" s="34"/>
    </row>
    <row r="1870" spans="1:9" x14ac:dyDescent="0.25">
      <c r="A1870" s="269"/>
      <c r="B1870" s="55"/>
      <c r="C1870" s="56"/>
      <c r="D1870" s="56"/>
      <c r="E1870" s="56"/>
      <c r="F1870" s="56"/>
      <c r="G1870" s="71"/>
      <c r="H1870" s="23"/>
      <c r="I1870" s="34"/>
    </row>
    <row r="1871" spans="1:9" x14ac:dyDescent="0.25">
      <c r="A1871" s="269"/>
      <c r="B1871" s="55"/>
      <c r="C1871" s="56"/>
      <c r="D1871" s="56"/>
      <c r="E1871" s="56"/>
      <c r="F1871" s="56"/>
      <c r="G1871" s="71"/>
      <c r="H1871" s="23"/>
      <c r="I1871" s="34"/>
    </row>
    <row r="1872" spans="1:9" x14ac:dyDescent="0.25">
      <c r="A1872" s="269"/>
      <c r="B1872" s="55"/>
      <c r="C1872" s="56"/>
      <c r="D1872" s="56"/>
      <c r="E1872" s="56"/>
      <c r="F1872" s="56"/>
      <c r="G1872" s="71"/>
      <c r="H1872" s="23"/>
      <c r="I1872" s="34"/>
    </row>
    <row r="1873" spans="1:9" x14ac:dyDescent="0.25">
      <c r="A1873" s="269"/>
      <c r="B1873" s="55"/>
      <c r="C1873" s="56"/>
      <c r="D1873" s="56"/>
      <c r="E1873" s="56"/>
      <c r="F1873" s="56"/>
      <c r="G1873" s="71"/>
      <c r="H1873" s="23"/>
      <c r="I1873" s="34"/>
    </row>
    <row r="1874" spans="1:9" x14ac:dyDescent="0.25">
      <c r="A1874" s="269"/>
      <c r="B1874" s="55"/>
      <c r="C1874" s="56"/>
      <c r="D1874" s="56"/>
      <c r="E1874" s="56"/>
      <c r="F1874" s="56"/>
      <c r="G1874" s="71"/>
      <c r="H1874" s="23"/>
      <c r="I1874" s="34"/>
    </row>
    <row r="1875" spans="1:9" x14ac:dyDescent="0.25">
      <c r="A1875" s="269"/>
      <c r="B1875" s="55"/>
      <c r="C1875" s="56"/>
      <c r="D1875" s="56"/>
      <c r="E1875" s="56"/>
      <c r="F1875" s="56"/>
      <c r="G1875" s="71"/>
      <c r="H1875" s="23"/>
      <c r="I1875" s="34"/>
    </row>
    <row r="1876" spans="1:9" x14ac:dyDescent="0.25">
      <c r="A1876" s="269"/>
      <c r="B1876" s="55"/>
      <c r="C1876" s="56"/>
      <c r="D1876" s="56"/>
      <c r="E1876" s="56"/>
      <c r="F1876" s="56"/>
      <c r="G1876" s="71"/>
      <c r="H1876" s="23"/>
      <c r="I1876" s="34"/>
    </row>
    <row r="1877" spans="1:9" x14ac:dyDescent="0.25">
      <c r="A1877" s="269"/>
      <c r="B1877" s="55"/>
      <c r="C1877" s="56"/>
      <c r="D1877" s="56"/>
      <c r="E1877" s="56"/>
      <c r="F1877" s="56"/>
      <c r="G1877" s="71"/>
      <c r="H1877" s="23"/>
      <c r="I1877" s="34"/>
    </row>
    <row r="1878" spans="1:9" x14ac:dyDescent="0.25">
      <c r="A1878" s="269"/>
      <c r="B1878" s="55"/>
      <c r="C1878" s="56"/>
      <c r="D1878" s="56"/>
      <c r="E1878" s="56"/>
      <c r="F1878" s="56"/>
      <c r="G1878" s="71"/>
      <c r="H1878" s="23"/>
      <c r="I1878" s="34"/>
    </row>
    <row r="1879" spans="1:9" x14ac:dyDescent="0.25">
      <c r="A1879" s="269"/>
      <c r="B1879" s="55"/>
      <c r="C1879" s="56"/>
      <c r="D1879" s="56"/>
      <c r="E1879" s="56"/>
      <c r="F1879" s="56"/>
      <c r="G1879" s="71"/>
      <c r="H1879" s="23"/>
      <c r="I1879" s="34"/>
    </row>
    <row r="1880" spans="1:9" x14ac:dyDescent="0.25">
      <c r="A1880" s="269"/>
      <c r="B1880" s="55"/>
      <c r="C1880" s="56"/>
      <c r="D1880" s="56"/>
      <c r="E1880" s="56"/>
      <c r="F1880" s="56"/>
      <c r="G1880" s="71"/>
      <c r="H1880" s="23"/>
      <c r="I1880" s="34"/>
    </row>
    <row r="1881" spans="1:9" x14ac:dyDescent="0.25">
      <c r="A1881" s="269"/>
      <c r="B1881" s="55"/>
      <c r="C1881" s="56"/>
      <c r="D1881" s="56"/>
      <c r="E1881" s="56"/>
      <c r="F1881" s="56"/>
      <c r="G1881" s="71"/>
      <c r="H1881" s="23"/>
      <c r="I1881" s="34"/>
    </row>
    <row r="1882" spans="1:9" x14ac:dyDescent="0.25">
      <c r="A1882" s="269"/>
      <c r="B1882" s="55"/>
      <c r="C1882" s="56"/>
      <c r="D1882" s="56"/>
      <c r="E1882" s="56"/>
      <c r="F1882" s="56"/>
      <c r="G1882" s="71"/>
      <c r="H1882" s="23"/>
      <c r="I1882" s="34"/>
    </row>
    <row r="1883" spans="1:9" x14ac:dyDescent="0.25">
      <c r="A1883" s="269"/>
      <c r="B1883" s="55"/>
      <c r="C1883" s="56"/>
      <c r="D1883" s="56"/>
      <c r="E1883" s="56"/>
      <c r="F1883" s="56"/>
      <c r="G1883" s="71"/>
      <c r="H1883" s="23"/>
      <c r="I1883" s="34"/>
    </row>
    <row r="1884" spans="1:9" x14ac:dyDescent="0.25">
      <c r="A1884" s="335" t="s">
        <v>521</v>
      </c>
      <c r="B1884" s="473" t="s">
        <v>522</v>
      </c>
      <c r="C1884" s="474"/>
      <c r="D1884" s="474"/>
      <c r="E1884" s="474"/>
      <c r="F1884" s="474"/>
      <c r="G1884" s="475"/>
      <c r="H1884" s="340"/>
      <c r="I1884" s="356"/>
    </row>
    <row r="1885" spans="1:9" x14ac:dyDescent="0.25">
      <c r="A1885" s="335"/>
      <c r="B1885" s="336"/>
      <c r="C1885" s="337"/>
      <c r="D1885" s="337"/>
      <c r="E1885" s="337"/>
      <c r="F1885" s="337"/>
      <c r="G1885" s="338"/>
      <c r="H1885" s="357"/>
      <c r="I1885" s="358"/>
    </row>
    <row r="1886" spans="1:9" x14ac:dyDescent="0.25">
      <c r="A1886" s="335"/>
      <c r="B1886" s="336"/>
      <c r="C1886" s="337"/>
      <c r="D1886" s="337"/>
      <c r="E1886" s="337"/>
      <c r="F1886" s="337"/>
      <c r="G1886" s="338"/>
      <c r="H1886" s="357"/>
      <c r="I1886" s="358"/>
    </row>
    <row r="1887" spans="1:9" ht="15.75" customHeight="1" x14ac:dyDescent="0.25">
      <c r="A1887" s="335" t="s">
        <v>523</v>
      </c>
      <c r="B1887" s="473" t="s">
        <v>524</v>
      </c>
      <c r="C1887" s="474"/>
      <c r="D1887" s="474"/>
      <c r="E1887" s="474"/>
      <c r="F1887" s="474"/>
      <c r="G1887" s="475"/>
      <c r="H1887" s="340" t="s">
        <v>21</v>
      </c>
      <c r="I1887" s="356">
        <f>F1896</f>
        <v>173.17</v>
      </c>
    </row>
    <row r="1888" spans="1:9" x14ac:dyDescent="0.25">
      <c r="A1888" s="335"/>
      <c r="B1888" s="367"/>
      <c r="C1888" s="368"/>
      <c r="D1888" s="368"/>
      <c r="E1888" s="368"/>
      <c r="F1888" s="368"/>
      <c r="G1888" s="369"/>
      <c r="H1888" s="340"/>
      <c r="I1888" s="356"/>
    </row>
    <row r="1889" spans="1:9" ht="15" customHeight="1" x14ac:dyDescent="0.25">
      <c r="A1889" s="359"/>
      <c r="B1889" s="530" t="s">
        <v>493</v>
      </c>
      <c r="C1889" s="531"/>
      <c r="D1889" s="372"/>
      <c r="E1889" s="373"/>
      <c r="F1889" s="373"/>
      <c r="G1889" s="374"/>
      <c r="H1889" s="363"/>
      <c r="I1889" s="358"/>
    </row>
    <row r="1890" spans="1:9" ht="15" customHeight="1" x14ac:dyDescent="0.25">
      <c r="A1890" s="359"/>
      <c r="B1890" s="370"/>
      <c r="C1890" s="375"/>
      <c r="D1890" s="372"/>
      <c r="E1890" s="373"/>
      <c r="F1890" s="373"/>
      <c r="G1890" s="374"/>
      <c r="H1890" s="363"/>
      <c r="I1890" s="358"/>
    </row>
    <row r="1891" spans="1:9" ht="15" customHeight="1" x14ac:dyDescent="0.25">
      <c r="A1891" s="359"/>
      <c r="B1891" s="376"/>
      <c r="C1891" s="373"/>
      <c r="D1891" s="372"/>
      <c r="E1891" s="373"/>
      <c r="F1891" s="373"/>
      <c r="G1891" s="374"/>
      <c r="H1891" s="363"/>
      <c r="I1891" s="358"/>
    </row>
    <row r="1892" spans="1:9" ht="15" customHeight="1" x14ac:dyDescent="0.25">
      <c r="A1892" s="359"/>
      <c r="B1892" s="376" t="s">
        <v>525</v>
      </c>
      <c r="C1892" s="377">
        <v>173.17</v>
      </c>
      <c r="D1892" s="429" t="s">
        <v>21</v>
      </c>
      <c r="E1892" s="373"/>
      <c r="F1892" s="373"/>
      <c r="G1892" s="374"/>
      <c r="H1892" s="363"/>
      <c r="I1892" s="358"/>
    </row>
    <row r="1893" spans="1:9" ht="15" customHeight="1" x14ac:dyDescent="0.25">
      <c r="A1893" s="359"/>
      <c r="B1893" s="376"/>
      <c r="C1893" s="373"/>
      <c r="D1893" s="372"/>
      <c r="E1893" s="373"/>
      <c r="F1893" s="373"/>
      <c r="G1893" s="374"/>
      <c r="H1893" s="363"/>
      <c r="I1893" s="358"/>
    </row>
    <row r="1894" spans="1:9" ht="15" customHeight="1" x14ac:dyDescent="0.25">
      <c r="A1894" s="359"/>
      <c r="B1894" s="376"/>
      <c r="C1894" s="373"/>
      <c r="D1894" s="372"/>
      <c r="E1894" s="373"/>
      <c r="F1894" s="373"/>
      <c r="G1894" s="374"/>
      <c r="H1894" s="363"/>
      <c r="I1894" s="358"/>
    </row>
    <row r="1895" spans="1:9" ht="15" customHeight="1" x14ac:dyDescent="0.25">
      <c r="A1895" s="359"/>
      <c r="B1895" s="376"/>
      <c r="C1895" s="373"/>
      <c r="D1895" s="372"/>
      <c r="E1895" s="373"/>
      <c r="F1895" s="373"/>
      <c r="G1895" s="374"/>
      <c r="H1895" s="363"/>
      <c r="I1895" s="358"/>
    </row>
    <row r="1896" spans="1:9" ht="15" customHeight="1" x14ac:dyDescent="0.25">
      <c r="A1896" s="359"/>
      <c r="B1896" s="376" t="s">
        <v>544</v>
      </c>
      <c r="C1896" s="373"/>
      <c r="D1896" s="372"/>
      <c r="E1896" s="377" t="s">
        <v>42</v>
      </c>
      <c r="F1896" s="377">
        <f>C1892</f>
        <v>173.17</v>
      </c>
      <c r="G1896" s="378" t="s">
        <v>21</v>
      </c>
      <c r="H1896" s="363"/>
      <c r="I1896" s="358"/>
    </row>
    <row r="1897" spans="1:9" ht="15" customHeight="1" x14ac:dyDescent="0.25">
      <c r="A1897" s="308"/>
      <c r="B1897" s="312"/>
      <c r="C1897" s="313"/>
      <c r="D1897" s="379"/>
      <c r="E1897" s="313"/>
      <c r="F1897" s="313"/>
      <c r="G1897" s="380"/>
      <c r="H1897" s="343"/>
      <c r="I1897" s="304"/>
    </row>
    <row r="1898" spans="1:9" ht="15" customHeight="1" x14ac:dyDescent="0.25">
      <c r="A1898" s="308"/>
      <c r="B1898" s="312"/>
      <c r="C1898" s="313"/>
      <c r="D1898" s="379"/>
      <c r="E1898" s="313"/>
      <c r="F1898" s="313"/>
      <c r="G1898" s="380"/>
      <c r="H1898" s="343"/>
      <c r="I1898" s="304"/>
    </row>
    <row r="1899" spans="1:9" ht="15" customHeight="1" x14ac:dyDescent="0.25">
      <c r="A1899" s="308"/>
      <c r="B1899" s="344"/>
      <c r="C1899" s="309"/>
      <c r="D1899" s="341"/>
      <c r="E1899" s="309"/>
      <c r="F1899" s="309"/>
      <c r="G1899" s="342"/>
      <c r="H1899" s="343"/>
      <c r="I1899" s="304"/>
    </row>
    <row r="1900" spans="1:9" ht="15" customHeight="1" x14ac:dyDescent="0.25">
      <c r="A1900" s="308"/>
      <c r="B1900" s="344"/>
      <c r="C1900" s="309"/>
      <c r="D1900" s="341"/>
      <c r="E1900" s="309"/>
      <c r="F1900" s="309"/>
      <c r="G1900" s="342"/>
      <c r="H1900" s="343"/>
      <c r="I1900" s="304"/>
    </row>
    <row r="1901" spans="1:9" ht="15" customHeight="1" x14ac:dyDescent="0.25">
      <c r="A1901" s="308"/>
      <c r="B1901" s="344"/>
      <c r="C1901" s="309"/>
      <c r="D1901" s="341"/>
      <c r="E1901" s="309"/>
      <c r="F1901" s="309"/>
      <c r="G1901" s="342"/>
      <c r="H1901" s="343"/>
      <c r="I1901" s="304"/>
    </row>
    <row r="1902" spans="1:9" ht="15" customHeight="1" x14ac:dyDescent="0.25">
      <c r="A1902" s="308"/>
      <c r="B1902" s="344"/>
      <c r="C1902" s="309"/>
      <c r="D1902" s="341"/>
      <c r="E1902" s="309"/>
      <c r="F1902" s="309"/>
      <c r="G1902" s="342"/>
      <c r="H1902" s="343"/>
      <c r="I1902" s="304"/>
    </row>
    <row r="1903" spans="1:9" ht="15" customHeight="1" x14ac:dyDescent="0.25">
      <c r="A1903" s="308"/>
      <c r="B1903" s="344"/>
      <c r="C1903" s="309"/>
      <c r="D1903" s="341"/>
      <c r="E1903" s="309"/>
      <c r="F1903" s="309"/>
      <c r="G1903" s="342"/>
      <c r="H1903" s="343"/>
      <c r="I1903" s="304"/>
    </row>
    <row r="1904" spans="1:9" ht="15" customHeight="1" x14ac:dyDescent="0.25">
      <c r="A1904" s="308"/>
      <c r="B1904" s="344"/>
      <c r="C1904" s="309"/>
      <c r="D1904" s="341"/>
      <c r="E1904" s="309"/>
      <c r="F1904" s="309"/>
      <c r="G1904" s="342"/>
      <c r="H1904" s="343"/>
      <c r="I1904" s="304"/>
    </row>
    <row r="1905" spans="1:9" ht="15" customHeight="1" x14ac:dyDescent="0.25">
      <c r="A1905" s="308"/>
      <c r="B1905" s="344"/>
      <c r="C1905" s="309"/>
      <c r="D1905" s="341"/>
      <c r="E1905" s="309"/>
      <c r="F1905" s="309"/>
      <c r="G1905" s="342"/>
      <c r="H1905" s="343"/>
      <c r="I1905" s="304"/>
    </row>
    <row r="1906" spans="1:9" ht="15" customHeight="1" x14ac:dyDescent="0.25">
      <c r="A1906" s="308"/>
      <c r="B1906" s="344"/>
      <c r="C1906" s="309"/>
      <c r="D1906" s="341"/>
      <c r="E1906" s="309"/>
      <c r="F1906" s="309"/>
      <c r="G1906" s="342"/>
      <c r="H1906" s="343"/>
      <c r="I1906" s="304"/>
    </row>
    <row r="1907" spans="1:9" ht="15" customHeight="1" x14ac:dyDescent="0.25">
      <c r="A1907" s="308"/>
      <c r="B1907" s="344"/>
      <c r="C1907" s="309"/>
      <c r="D1907" s="341"/>
      <c r="E1907" s="309"/>
      <c r="F1907" s="309"/>
      <c r="G1907" s="342"/>
      <c r="H1907" s="343"/>
      <c r="I1907" s="304"/>
    </row>
    <row r="1908" spans="1:9" ht="15" customHeight="1" x14ac:dyDescent="0.25">
      <c r="A1908" s="308"/>
      <c r="B1908" s="344"/>
      <c r="C1908" s="309"/>
      <c r="D1908" s="341"/>
      <c r="E1908" s="309"/>
      <c r="F1908" s="309"/>
      <c r="G1908" s="342"/>
      <c r="H1908" s="343"/>
      <c r="I1908" s="304"/>
    </row>
    <row r="1909" spans="1:9" ht="15" customHeight="1" x14ac:dyDescent="0.25">
      <c r="A1909" s="359"/>
      <c r="B1909" s="364"/>
      <c r="C1909" s="361"/>
      <c r="D1909" s="360"/>
      <c r="E1909" s="361"/>
      <c r="F1909" s="361"/>
      <c r="G1909" s="362"/>
      <c r="H1909" s="363"/>
      <c r="I1909" s="358"/>
    </row>
    <row r="1910" spans="1:9" ht="15" customHeight="1" x14ac:dyDescent="0.25">
      <c r="A1910" s="359"/>
      <c r="B1910" s="364"/>
      <c r="C1910" s="361"/>
      <c r="D1910" s="360"/>
      <c r="E1910" s="361"/>
      <c r="F1910" s="361"/>
      <c r="G1910" s="362"/>
      <c r="H1910" s="363"/>
      <c r="I1910" s="358"/>
    </row>
    <row r="1911" spans="1:9" ht="15" customHeight="1" x14ac:dyDescent="0.25">
      <c r="A1911" s="359"/>
      <c r="B1911" s="364"/>
      <c r="C1911" s="361"/>
      <c r="D1911" s="360"/>
      <c r="E1911" s="361"/>
      <c r="F1911" s="361"/>
      <c r="G1911" s="362"/>
      <c r="H1911" s="363"/>
      <c r="I1911" s="358"/>
    </row>
    <row r="1912" spans="1:9" ht="15" customHeight="1" x14ac:dyDescent="0.25">
      <c r="A1912" s="359"/>
      <c r="B1912" s="364"/>
      <c r="C1912" s="361"/>
      <c r="D1912" s="360"/>
      <c r="E1912" s="361"/>
      <c r="F1912" s="361"/>
      <c r="G1912" s="362"/>
      <c r="H1912" s="363"/>
      <c r="I1912" s="358"/>
    </row>
    <row r="1913" spans="1:9" x14ac:dyDescent="0.25">
      <c r="A1913" s="359"/>
      <c r="B1913" s="364"/>
      <c r="C1913" s="361"/>
      <c r="D1913" s="360"/>
      <c r="E1913" s="361"/>
      <c r="F1913" s="361"/>
      <c r="G1913" s="362"/>
      <c r="H1913" s="363"/>
      <c r="I1913" s="358"/>
    </row>
    <row r="1914" spans="1:9" x14ac:dyDescent="0.25">
      <c r="A1914" s="335" t="s">
        <v>526</v>
      </c>
      <c r="B1914" s="532" t="s">
        <v>118</v>
      </c>
      <c r="C1914" s="533"/>
      <c r="D1914" s="533"/>
      <c r="E1914" s="533"/>
      <c r="F1914" s="533"/>
      <c r="G1914" s="534"/>
      <c r="H1914" s="340" t="s">
        <v>46</v>
      </c>
      <c r="I1914" s="356">
        <f>F1924</f>
        <v>29.7</v>
      </c>
    </row>
    <row r="1915" spans="1:9" x14ac:dyDescent="0.25">
      <c r="A1915" s="359"/>
      <c r="B1915" s="364"/>
      <c r="C1915" s="361"/>
      <c r="D1915" s="360"/>
      <c r="E1915" s="361"/>
      <c r="F1915" s="361"/>
      <c r="G1915" s="362"/>
      <c r="H1915" s="363"/>
      <c r="I1915" s="358"/>
    </row>
    <row r="1916" spans="1:9" x14ac:dyDescent="0.25">
      <c r="A1916" s="359"/>
      <c r="B1916" s="530" t="s">
        <v>137</v>
      </c>
      <c r="C1916" s="531"/>
      <c r="D1916" s="372"/>
      <c r="E1916" s="373"/>
      <c r="F1916" s="373"/>
      <c r="G1916" s="374"/>
      <c r="H1916" s="363"/>
      <c r="I1916" s="358"/>
    </row>
    <row r="1917" spans="1:9" x14ac:dyDescent="0.25">
      <c r="A1917" s="359"/>
      <c r="B1917" s="376"/>
      <c r="C1917" s="373"/>
      <c r="D1917" s="372"/>
      <c r="E1917" s="373"/>
      <c r="F1917" s="373"/>
      <c r="G1917" s="374"/>
      <c r="H1917" s="363"/>
      <c r="I1917" s="358"/>
    </row>
    <row r="1918" spans="1:9" x14ac:dyDescent="0.25">
      <c r="A1918" s="359"/>
      <c r="B1918" s="542" t="s">
        <v>527</v>
      </c>
      <c r="C1918" s="542"/>
      <c r="D1918" s="542"/>
      <c r="E1918" s="542"/>
      <c r="F1918" s="542"/>
      <c r="G1918" s="542"/>
      <c r="H1918" s="542"/>
      <c r="I1918" s="358"/>
    </row>
    <row r="1919" spans="1:9" x14ac:dyDescent="0.25">
      <c r="A1919" s="359"/>
      <c r="B1919" s="328" t="s">
        <v>23</v>
      </c>
      <c r="C1919" s="328" t="s">
        <v>24</v>
      </c>
      <c r="D1919" s="328" t="s">
        <v>25</v>
      </c>
      <c r="E1919" s="327" t="s">
        <v>270</v>
      </c>
      <c r="F1919" s="327" t="s">
        <v>223</v>
      </c>
      <c r="G1919" s="327" t="s">
        <v>271</v>
      </c>
      <c r="H1919" s="328" t="s">
        <v>48</v>
      </c>
      <c r="I1919" s="358"/>
    </row>
    <row r="1920" spans="1:9" x14ac:dyDescent="0.25">
      <c r="A1920" s="359"/>
      <c r="B1920" s="327" t="s">
        <v>393</v>
      </c>
      <c r="C1920" s="328" t="s">
        <v>464</v>
      </c>
      <c r="D1920" s="328" t="s">
        <v>394</v>
      </c>
      <c r="E1920" s="329">
        <v>16.5</v>
      </c>
      <c r="F1920" s="329">
        <v>1</v>
      </c>
      <c r="G1920" s="329">
        <v>0.9</v>
      </c>
      <c r="H1920" s="329">
        <f>E1920*F1920*G1920</f>
        <v>14.85</v>
      </c>
      <c r="I1920" s="358"/>
    </row>
    <row r="1921" spans="1:9" x14ac:dyDescent="0.25">
      <c r="A1921" s="359"/>
      <c r="B1921" s="328" t="s">
        <v>404</v>
      </c>
      <c r="C1921" s="328" t="s">
        <v>464</v>
      </c>
      <c r="D1921" s="328" t="s">
        <v>394</v>
      </c>
      <c r="E1921" s="329">
        <v>16.5</v>
      </c>
      <c r="F1921" s="329">
        <v>1</v>
      </c>
      <c r="G1921" s="329">
        <v>0.9</v>
      </c>
      <c r="H1921" s="329">
        <f>E1921*F1921*G1921</f>
        <v>14.85</v>
      </c>
      <c r="I1921" s="358"/>
    </row>
    <row r="1922" spans="1:9" x14ac:dyDescent="0.25">
      <c r="A1922" s="359"/>
      <c r="B1922" s="543" t="s">
        <v>69</v>
      </c>
      <c r="C1922" s="543"/>
      <c r="D1922" s="543"/>
      <c r="E1922" s="363"/>
      <c r="F1922" s="363"/>
      <c r="G1922" s="363"/>
      <c r="H1922" s="358">
        <f>SUM(H1920:H1921)</f>
        <v>29.7</v>
      </c>
      <c r="I1922" s="358"/>
    </row>
    <row r="1923" spans="1:9" x14ac:dyDescent="0.25">
      <c r="A1923" s="359"/>
      <c r="B1923" s="383"/>
      <c r="C1923" s="377"/>
      <c r="D1923" s="377"/>
      <c r="E1923" s="377"/>
      <c r="F1923" s="377"/>
      <c r="G1923" s="377"/>
      <c r="H1923" s="358"/>
      <c r="I1923" s="358"/>
    </row>
    <row r="1924" spans="1:9" x14ac:dyDescent="0.25">
      <c r="A1924" s="359"/>
      <c r="B1924" s="544" t="s">
        <v>528</v>
      </c>
      <c r="C1924" s="545"/>
      <c r="D1924" s="545"/>
      <c r="E1924" s="545"/>
      <c r="F1924" s="381">
        <f>H1922</f>
        <v>29.7</v>
      </c>
      <c r="G1924" s="382" t="s">
        <v>46</v>
      </c>
      <c r="H1924" s="363"/>
      <c r="I1924" s="358"/>
    </row>
    <row r="1925" spans="1:9" x14ac:dyDescent="0.25">
      <c r="A1925" s="308"/>
      <c r="B1925" s="344"/>
      <c r="C1925" s="309"/>
      <c r="D1925" s="341"/>
      <c r="E1925" s="309"/>
      <c r="F1925" s="309"/>
      <c r="G1925" s="342"/>
      <c r="H1925" s="343"/>
      <c r="I1925" s="304"/>
    </row>
    <row r="1926" spans="1:9" x14ac:dyDescent="0.25">
      <c r="A1926" s="308"/>
      <c r="B1926" s="344"/>
      <c r="C1926" s="309"/>
      <c r="D1926" s="341"/>
      <c r="E1926" s="309"/>
      <c r="F1926" s="309"/>
      <c r="G1926" s="342"/>
      <c r="H1926" s="343"/>
      <c r="I1926" s="304"/>
    </row>
    <row r="1927" spans="1:9" x14ac:dyDescent="0.25">
      <c r="A1927" s="308"/>
      <c r="B1927" s="344"/>
      <c r="C1927" s="309"/>
      <c r="D1927" s="341"/>
      <c r="E1927" s="309"/>
      <c r="F1927" s="309"/>
      <c r="G1927" s="342"/>
      <c r="H1927" s="343"/>
      <c r="I1927" s="304"/>
    </row>
    <row r="1928" spans="1:9" x14ac:dyDescent="0.25">
      <c r="A1928" s="308"/>
      <c r="B1928" s="344"/>
      <c r="C1928" s="309"/>
      <c r="D1928" s="341"/>
      <c r="E1928" s="309"/>
      <c r="F1928" s="309"/>
      <c r="G1928" s="342"/>
      <c r="H1928" s="343"/>
      <c r="I1928" s="304"/>
    </row>
    <row r="1929" spans="1:9" x14ac:dyDescent="0.25">
      <c r="A1929" s="308"/>
      <c r="B1929" s="344"/>
      <c r="C1929" s="309"/>
      <c r="D1929" s="341"/>
      <c r="E1929" s="309"/>
      <c r="F1929" s="309"/>
      <c r="G1929" s="342"/>
      <c r="H1929" s="343"/>
      <c r="I1929" s="304"/>
    </row>
    <row r="1930" spans="1:9" x14ac:dyDescent="0.25">
      <c r="A1930" s="308"/>
      <c r="B1930" s="344"/>
      <c r="C1930" s="309"/>
      <c r="D1930" s="341"/>
      <c r="E1930" s="309"/>
      <c r="F1930" s="309"/>
      <c r="G1930" s="342"/>
      <c r="H1930" s="343"/>
      <c r="I1930" s="304"/>
    </row>
    <row r="1931" spans="1:9" x14ac:dyDescent="0.25">
      <c r="A1931" s="308"/>
      <c r="B1931" s="344"/>
      <c r="C1931" s="309"/>
      <c r="D1931" s="341"/>
      <c r="E1931" s="309"/>
      <c r="F1931" s="309"/>
      <c r="G1931" s="342"/>
      <c r="H1931" s="343"/>
      <c r="I1931" s="304"/>
    </row>
    <row r="1932" spans="1:9" ht="15.75" customHeight="1" x14ac:dyDescent="0.25">
      <c r="A1932" s="308"/>
      <c r="B1932" s="344"/>
      <c r="C1932" s="309"/>
      <c r="D1932" s="341"/>
      <c r="E1932" s="309"/>
      <c r="F1932" s="309"/>
      <c r="G1932" s="342"/>
      <c r="H1932" s="343"/>
      <c r="I1932" s="304"/>
    </row>
    <row r="1933" spans="1:9" x14ac:dyDescent="0.25">
      <c r="A1933" s="308"/>
      <c r="B1933" s="344"/>
      <c r="C1933" s="309"/>
      <c r="D1933" s="341"/>
      <c r="E1933" s="309"/>
      <c r="F1933" s="309"/>
      <c r="G1933" s="342"/>
      <c r="H1933" s="343"/>
      <c r="I1933" s="304"/>
    </row>
    <row r="1934" spans="1:9" ht="15.75" customHeight="1" x14ac:dyDescent="0.25">
      <c r="A1934" s="308"/>
      <c r="B1934" s="344"/>
      <c r="C1934" s="309"/>
      <c r="D1934" s="341"/>
      <c r="E1934" s="309"/>
      <c r="F1934" s="309"/>
      <c r="G1934" s="342"/>
      <c r="H1934" s="343"/>
      <c r="I1934" s="304"/>
    </row>
    <row r="1935" spans="1:9" x14ac:dyDescent="0.25">
      <c r="A1935" s="308"/>
      <c r="B1935" s="344"/>
      <c r="C1935" s="309"/>
      <c r="D1935" s="341"/>
      <c r="E1935" s="309"/>
      <c r="F1935" s="309"/>
      <c r="G1935" s="342"/>
      <c r="H1935" s="343"/>
      <c r="I1935" s="304"/>
    </row>
    <row r="1936" spans="1:9" ht="15" customHeight="1" x14ac:dyDescent="0.25">
      <c r="A1936" s="308"/>
      <c r="B1936" s="344"/>
      <c r="C1936" s="309"/>
      <c r="D1936" s="341"/>
      <c r="E1936" s="309"/>
      <c r="F1936" s="309"/>
      <c r="G1936" s="342"/>
      <c r="H1936" s="343"/>
      <c r="I1936" s="304"/>
    </row>
    <row r="1937" spans="1:9" ht="15" customHeight="1" x14ac:dyDescent="0.25">
      <c r="A1937" s="308"/>
      <c r="B1937" s="344"/>
      <c r="C1937" s="309"/>
      <c r="D1937" s="341"/>
      <c r="E1937" s="309"/>
      <c r="F1937" s="309"/>
      <c r="G1937" s="342"/>
      <c r="H1937" s="343"/>
      <c r="I1937" s="304"/>
    </row>
    <row r="1938" spans="1:9" x14ac:dyDescent="0.25">
      <c r="A1938" s="308"/>
      <c r="B1938" s="344"/>
      <c r="C1938" s="309"/>
      <c r="D1938" s="341"/>
      <c r="E1938" s="309"/>
      <c r="F1938" s="309"/>
      <c r="G1938" s="342"/>
      <c r="H1938" s="343"/>
      <c r="I1938" s="304"/>
    </row>
    <row r="1939" spans="1:9" x14ac:dyDescent="0.25">
      <c r="A1939" s="308"/>
      <c r="B1939" s="344"/>
      <c r="C1939" s="309"/>
      <c r="D1939" s="341"/>
      <c r="E1939" s="309"/>
      <c r="F1939" s="309"/>
      <c r="G1939" s="342"/>
      <c r="H1939" s="343"/>
      <c r="I1939" s="304"/>
    </row>
    <row r="1940" spans="1:9" ht="15" customHeight="1" x14ac:dyDescent="0.25">
      <c r="A1940" s="359"/>
      <c r="B1940" s="364"/>
      <c r="C1940" s="361"/>
      <c r="D1940" s="360"/>
      <c r="E1940" s="361"/>
      <c r="F1940" s="361"/>
      <c r="G1940" s="362"/>
      <c r="H1940" s="363"/>
      <c r="I1940" s="304"/>
    </row>
    <row r="1941" spans="1:9" x14ac:dyDescent="0.25">
      <c r="A1941" s="335" t="s">
        <v>529</v>
      </c>
      <c r="B1941" s="532" t="s">
        <v>530</v>
      </c>
      <c r="C1941" s="533"/>
      <c r="D1941" s="533"/>
      <c r="E1941" s="533"/>
      <c r="F1941" s="533"/>
      <c r="G1941" s="534"/>
      <c r="H1941" s="340" t="s">
        <v>46</v>
      </c>
      <c r="I1941" s="356">
        <f>F1949</f>
        <v>0.86624999999999985</v>
      </c>
    </row>
    <row r="1942" spans="1:9" ht="15" customHeight="1" x14ac:dyDescent="0.25">
      <c r="A1942" s="359"/>
      <c r="B1942" s="364"/>
      <c r="C1942" s="361"/>
      <c r="D1942" s="360"/>
      <c r="E1942" s="361"/>
      <c r="F1942" s="361"/>
      <c r="G1942" s="362"/>
      <c r="H1942" s="363"/>
      <c r="I1942" s="304"/>
    </row>
    <row r="1943" spans="1:9" x14ac:dyDescent="0.25">
      <c r="A1943" s="359"/>
      <c r="B1943" s="530" t="s">
        <v>137</v>
      </c>
      <c r="C1943" s="531"/>
      <c r="D1943" s="372"/>
      <c r="E1943" s="373"/>
      <c r="F1943" s="373"/>
      <c r="G1943" s="374"/>
      <c r="H1943" s="363"/>
      <c r="I1943" s="304"/>
    </row>
    <row r="1944" spans="1:9" ht="15" customHeight="1" x14ac:dyDescent="0.25">
      <c r="A1944" s="359"/>
      <c r="B1944" s="376"/>
      <c r="C1944" s="373"/>
      <c r="D1944" s="372"/>
      <c r="E1944" s="373"/>
      <c r="F1944" s="373"/>
      <c r="G1944" s="374"/>
      <c r="H1944" s="363"/>
      <c r="I1944" s="304"/>
    </row>
    <row r="1945" spans="1:9" x14ac:dyDescent="0.25">
      <c r="A1945" s="359"/>
      <c r="B1945" s="542" t="s">
        <v>531</v>
      </c>
      <c r="C1945" s="542"/>
      <c r="D1945" s="542"/>
      <c r="E1945" s="542"/>
      <c r="F1945" s="542"/>
      <c r="G1945" s="542"/>
      <c r="H1945" s="542"/>
      <c r="I1945" s="304"/>
    </row>
    <row r="1946" spans="1:9" x14ac:dyDescent="0.25">
      <c r="A1946" s="359"/>
      <c r="B1946" s="328" t="s">
        <v>23</v>
      </c>
      <c r="C1946" s="328" t="s">
        <v>24</v>
      </c>
      <c r="D1946" s="328" t="s">
        <v>25</v>
      </c>
      <c r="E1946" s="327" t="s">
        <v>270</v>
      </c>
      <c r="F1946" s="327" t="s">
        <v>223</v>
      </c>
      <c r="G1946" s="327" t="s">
        <v>271</v>
      </c>
      <c r="H1946" s="328" t="s">
        <v>48</v>
      </c>
      <c r="I1946" s="304"/>
    </row>
    <row r="1947" spans="1:9" ht="15.75" customHeight="1" x14ac:dyDescent="0.25">
      <c r="A1947" s="359"/>
      <c r="B1947" s="327" t="s">
        <v>393</v>
      </c>
      <c r="C1947" s="328" t="s">
        <v>464</v>
      </c>
      <c r="D1947" s="328" t="s">
        <v>394</v>
      </c>
      <c r="E1947" s="329">
        <v>16.5</v>
      </c>
      <c r="F1947" s="329">
        <v>0.35</v>
      </c>
      <c r="G1947" s="329">
        <v>0.15</v>
      </c>
      <c r="H1947" s="329">
        <f>E1947*F1947*G1947</f>
        <v>0.86624999999999985</v>
      </c>
      <c r="I1947" s="304"/>
    </row>
    <row r="1948" spans="1:9" x14ac:dyDescent="0.25">
      <c r="A1948" s="359"/>
      <c r="B1948" s="543" t="s">
        <v>69</v>
      </c>
      <c r="C1948" s="543"/>
      <c r="D1948" s="543"/>
      <c r="E1948" s="363"/>
      <c r="F1948" s="363"/>
      <c r="G1948" s="363"/>
      <c r="H1948" s="358">
        <f>SUM(H1947:H1947)</f>
        <v>0.86624999999999985</v>
      </c>
      <c r="I1948" s="304"/>
    </row>
    <row r="1949" spans="1:9" x14ac:dyDescent="0.25">
      <c r="A1949" s="359"/>
      <c r="B1949" s="544" t="s">
        <v>532</v>
      </c>
      <c r="C1949" s="545"/>
      <c r="D1949" s="545"/>
      <c r="E1949" s="545"/>
      <c r="F1949" s="381">
        <f>H1948</f>
        <v>0.86624999999999985</v>
      </c>
      <c r="G1949" s="382" t="s">
        <v>46</v>
      </c>
      <c r="H1949" s="363"/>
      <c r="I1949" s="304"/>
    </row>
    <row r="1950" spans="1:9" x14ac:dyDescent="0.25">
      <c r="A1950" s="308"/>
      <c r="B1950" s="344"/>
      <c r="C1950" s="309"/>
      <c r="D1950" s="341"/>
      <c r="E1950" s="309"/>
      <c r="F1950" s="309"/>
      <c r="G1950" s="342"/>
      <c r="H1950" s="343"/>
      <c r="I1950" s="304"/>
    </row>
    <row r="1951" spans="1:9" x14ac:dyDescent="0.25">
      <c r="A1951" s="308"/>
      <c r="B1951" s="344"/>
      <c r="C1951" s="309"/>
      <c r="D1951" s="341"/>
      <c r="E1951" s="309"/>
      <c r="F1951" s="309"/>
      <c r="G1951" s="342"/>
      <c r="H1951" s="343"/>
      <c r="I1951" s="304"/>
    </row>
    <row r="1952" spans="1:9" x14ac:dyDescent="0.25">
      <c r="A1952" s="308"/>
      <c r="B1952" s="344"/>
      <c r="C1952" s="309"/>
      <c r="D1952" s="341"/>
      <c r="E1952" s="309"/>
      <c r="F1952" s="309"/>
      <c r="G1952" s="342"/>
      <c r="H1952" s="343"/>
      <c r="I1952" s="304"/>
    </row>
    <row r="1953" spans="1:9" x14ac:dyDescent="0.25">
      <c r="A1953" s="308"/>
      <c r="B1953" s="344"/>
      <c r="C1953" s="309"/>
      <c r="D1953" s="341"/>
      <c r="E1953" s="309"/>
      <c r="F1953" s="309"/>
      <c r="G1953" s="342"/>
      <c r="H1953" s="343"/>
      <c r="I1953" s="304"/>
    </row>
    <row r="1954" spans="1:9" x14ac:dyDescent="0.25">
      <c r="A1954" s="308"/>
      <c r="B1954" s="344"/>
      <c r="C1954" s="309"/>
      <c r="D1954" s="341"/>
      <c r="E1954" s="309"/>
      <c r="F1954" s="309"/>
      <c r="G1954" s="342"/>
      <c r="H1954" s="343"/>
      <c r="I1954" s="304"/>
    </row>
    <row r="1955" spans="1:9" x14ac:dyDescent="0.25">
      <c r="A1955" s="308"/>
      <c r="B1955" s="344"/>
      <c r="C1955" s="309"/>
      <c r="D1955" s="341"/>
      <c r="E1955" s="309"/>
      <c r="F1955" s="309"/>
      <c r="G1955" s="342"/>
      <c r="H1955" s="343"/>
      <c r="I1955" s="304"/>
    </row>
    <row r="1956" spans="1:9" x14ac:dyDescent="0.25">
      <c r="A1956" s="308"/>
      <c r="B1956" s="344"/>
      <c r="C1956" s="309"/>
      <c r="D1956" s="341"/>
      <c r="E1956" s="309"/>
      <c r="F1956" s="309"/>
      <c r="G1956" s="342"/>
      <c r="H1956" s="343"/>
      <c r="I1956" s="304"/>
    </row>
    <row r="1957" spans="1:9" x14ac:dyDescent="0.25">
      <c r="A1957" s="308"/>
      <c r="B1957" s="344"/>
      <c r="C1957" s="309"/>
      <c r="D1957" s="341"/>
      <c r="E1957" s="309"/>
      <c r="F1957" s="309"/>
      <c r="G1957" s="342"/>
      <c r="H1957" s="343"/>
      <c r="I1957" s="304"/>
    </row>
    <row r="1958" spans="1:9" x14ac:dyDescent="0.25">
      <c r="A1958" s="308"/>
      <c r="B1958" s="344"/>
      <c r="C1958" s="309"/>
      <c r="D1958" s="341"/>
      <c r="E1958" s="309"/>
      <c r="F1958" s="309"/>
      <c r="G1958" s="342"/>
      <c r="H1958" s="343"/>
      <c r="I1958" s="304"/>
    </row>
    <row r="1959" spans="1:9" x14ac:dyDescent="0.25">
      <c r="A1959" s="308"/>
      <c r="B1959" s="344"/>
      <c r="C1959" s="309"/>
      <c r="D1959" s="341"/>
      <c r="E1959" s="309"/>
      <c r="F1959" s="309"/>
      <c r="G1959" s="342"/>
      <c r="H1959" s="343"/>
      <c r="I1959" s="304"/>
    </row>
    <row r="1960" spans="1:9" x14ac:dyDescent="0.25">
      <c r="A1960" s="308"/>
      <c r="B1960" s="344"/>
      <c r="C1960" s="309"/>
      <c r="D1960" s="341"/>
      <c r="E1960" s="309"/>
      <c r="F1960" s="309"/>
      <c r="G1960" s="342"/>
      <c r="H1960" s="343"/>
      <c r="I1960" s="304"/>
    </row>
    <row r="1961" spans="1:9" x14ac:dyDescent="0.25">
      <c r="A1961" s="308"/>
      <c r="B1961" s="344"/>
      <c r="C1961" s="309"/>
      <c r="D1961" s="341"/>
      <c r="E1961" s="309"/>
      <c r="F1961" s="309"/>
      <c r="G1961" s="342"/>
      <c r="H1961" s="343"/>
      <c r="I1961" s="304"/>
    </row>
    <row r="1962" spans="1:9" x14ac:dyDescent="0.25">
      <c r="A1962" s="308"/>
      <c r="B1962" s="344"/>
      <c r="C1962" s="309"/>
      <c r="D1962" s="341"/>
      <c r="E1962" s="309"/>
      <c r="F1962" s="309"/>
      <c r="G1962" s="342"/>
      <c r="H1962" s="343"/>
      <c r="I1962" s="304"/>
    </row>
    <row r="1963" spans="1:9" x14ac:dyDescent="0.25">
      <c r="A1963" s="308"/>
      <c r="B1963" s="344"/>
      <c r="C1963" s="309"/>
      <c r="D1963" s="341"/>
      <c r="E1963" s="309"/>
      <c r="F1963" s="309"/>
      <c r="G1963" s="342"/>
      <c r="H1963" s="343"/>
      <c r="I1963" s="304"/>
    </row>
    <row r="1964" spans="1:9" x14ac:dyDescent="0.25">
      <c r="A1964" s="308"/>
      <c r="B1964" s="344"/>
      <c r="C1964" s="309"/>
      <c r="D1964" s="341"/>
      <c r="E1964" s="309"/>
      <c r="F1964" s="309"/>
      <c r="G1964" s="342"/>
      <c r="H1964" s="343"/>
      <c r="I1964" s="304"/>
    </row>
    <row r="1965" spans="1:9" x14ac:dyDescent="0.25">
      <c r="A1965" s="308"/>
      <c r="B1965" s="344"/>
      <c r="C1965" s="309"/>
      <c r="D1965" s="341"/>
      <c r="E1965" s="309"/>
      <c r="F1965" s="309"/>
      <c r="G1965" s="342"/>
      <c r="H1965" s="343"/>
      <c r="I1965" s="304"/>
    </row>
    <row r="1966" spans="1:9" x14ac:dyDescent="0.25">
      <c r="A1966" s="335" t="s">
        <v>533</v>
      </c>
      <c r="B1966" s="532" t="s">
        <v>534</v>
      </c>
      <c r="C1966" s="533"/>
      <c r="D1966" s="533"/>
      <c r="E1966" s="533"/>
      <c r="F1966" s="533"/>
      <c r="G1966" s="534"/>
      <c r="H1966" s="340" t="s">
        <v>46</v>
      </c>
      <c r="I1966" s="384">
        <f>F1974</f>
        <v>79.2</v>
      </c>
    </row>
    <row r="1967" spans="1:9" x14ac:dyDescent="0.25">
      <c r="A1967" s="359"/>
      <c r="B1967" s="364"/>
      <c r="C1967" s="361"/>
      <c r="D1967" s="360"/>
      <c r="E1967" s="361"/>
      <c r="F1967" s="361"/>
      <c r="G1967" s="362"/>
      <c r="H1967" s="363"/>
      <c r="I1967" s="358"/>
    </row>
    <row r="1968" spans="1:9" x14ac:dyDescent="0.25">
      <c r="A1968" s="359"/>
      <c r="B1968" s="530" t="s">
        <v>137</v>
      </c>
      <c r="C1968" s="531"/>
      <c r="D1968" s="372"/>
      <c r="E1968" s="373"/>
      <c r="F1968" s="373"/>
      <c r="G1968" s="374"/>
      <c r="H1968" s="363"/>
      <c r="I1968" s="358"/>
    </row>
    <row r="1969" spans="1:9" x14ac:dyDescent="0.25">
      <c r="A1969" s="335"/>
      <c r="B1969" s="370"/>
      <c r="C1969" s="375"/>
      <c r="D1969" s="375"/>
      <c r="E1969" s="375"/>
      <c r="F1969" s="375"/>
      <c r="G1969" s="371"/>
      <c r="H1969" s="363"/>
      <c r="I1969" s="358"/>
    </row>
    <row r="1970" spans="1:9" x14ac:dyDescent="0.25">
      <c r="A1970" s="335"/>
      <c r="B1970" s="542" t="s">
        <v>535</v>
      </c>
      <c r="C1970" s="542"/>
      <c r="D1970" s="542"/>
      <c r="E1970" s="542"/>
      <c r="F1970" s="542"/>
      <c r="G1970" s="542"/>
      <c r="H1970" s="542"/>
      <c r="I1970" s="358"/>
    </row>
    <row r="1971" spans="1:9" ht="30" x14ac:dyDescent="0.25">
      <c r="A1971" s="335"/>
      <c r="B1971" s="328" t="s">
        <v>23</v>
      </c>
      <c r="C1971" s="328" t="s">
        <v>24</v>
      </c>
      <c r="D1971" s="328" t="s">
        <v>25</v>
      </c>
      <c r="E1971" s="327" t="s">
        <v>545</v>
      </c>
      <c r="F1971" s="327" t="s">
        <v>546</v>
      </c>
      <c r="G1971" s="327" t="s">
        <v>547</v>
      </c>
      <c r="H1971" s="328" t="s">
        <v>48</v>
      </c>
      <c r="I1971" s="358"/>
    </row>
    <row r="1972" spans="1:9" x14ac:dyDescent="0.25">
      <c r="A1972" s="335"/>
      <c r="B1972" s="327" t="s">
        <v>536</v>
      </c>
      <c r="C1972" s="328" t="s">
        <v>537</v>
      </c>
      <c r="D1972" s="328" t="s">
        <v>538</v>
      </c>
      <c r="E1972" s="329">
        <v>0.6</v>
      </c>
      <c r="F1972" s="329">
        <v>3</v>
      </c>
      <c r="G1972" s="329">
        <v>44</v>
      </c>
      <c r="H1972" s="329">
        <f>F1972*G1972*E1972</f>
        <v>79.2</v>
      </c>
      <c r="I1972" s="358"/>
    </row>
    <row r="1973" spans="1:9" x14ac:dyDescent="0.25">
      <c r="A1973" s="385"/>
      <c r="B1973" s="364"/>
      <c r="C1973" s="361"/>
      <c r="D1973" s="360"/>
      <c r="E1973" s="361"/>
      <c r="F1973" s="365"/>
      <c r="G1973" s="366"/>
      <c r="H1973" s="328"/>
      <c r="I1973" s="358"/>
    </row>
    <row r="1974" spans="1:9" x14ac:dyDescent="0.25">
      <c r="A1974" s="385"/>
      <c r="B1974" s="544" t="s">
        <v>539</v>
      </c>
      <c r="C1974" s="545"/>
      <c r="D1974" s="545"/>
      <c r="E1974" s="545"/>
      <c r="F1974" s="381">
        <f>SUM(H1972:H1972)</f>
        <v>79.2</v>
      </c>
      <c r="G1974" s="382" t="s">
        <v>46</v>
      </c>
      <c r="H1974" s="328"/>
      <c r="I1974" s="358"/>
    </row>
    <row r="1975" spans="1:9" x14ac:dyDescent="0.25">
      <c r="A1975" s="385"/>
      <c r="B1975" s="364"/>
      <c r="C1975" s="361"/>
      <c r="D1975" s="360"/>
      <c r="E1975" s="361"/>
      <c r="F1975" s="365"/>
      <c r="G1975" s="366"/>
      <c r="H1975" s="328"/>
      <c r="I1975" s="358"/>
    </row>
    <row r="1976" spans="1:9" x14ac:dyDescent="0.25">
      <c r="A1976" s="385"/>
      <c r="B1976" s="364"/>
      <c r="C1976" s="361"/>
      <c r="D1976" s="360"/>
      <c r="E1976" s="361"/>
      <c r="F1976" s="365"/>
      <c r="G1976" s="366"/>
      <c r="H1976" s="328"/>
      <c r="I1976" s="358"/>
    </row>
    <row r="1977" spans="1:9" x14ac:dyDescent="0.25">
      <c r="A1977" s="385"/>
      <c r="B1977" s="364"/>
      <c r="C1977" s="361"/>
      <c r="D1977" s="360"/>
      <c r="E1977" s="361"/>
      <c r="F1977" s="365"/>
      <c r="G1977" s="366"/>
      <c r="H1977" s="328"/>
      <c r="I1977" s="358"/>
    </row>
    <row r="1978" spans="1:9" x14ac:dyDescent="0.25">
      <c r="A1978" s="385"/>
      <c r="B1978" s="364"/>
      <c r="C1978" s="361"/>
      <c r="D1978" s="360"/>
      <c r="E1978" s="361"/>
      <c r="F1978" s="365"/>
      <c r="G1978" s="366"/>
      <c r="H1978" s="328"/>
      <c r="I1978" s="358"/>
    </row>
    <row r="1979" spans="1:9" x14ac:dyDescent="0.25">
      <c r="A1979" s="345"/>
      <c r="B1979" s="344"/>
      <c r="C1979" s="309"/>
      <c r="D1979" s="341"/>
      <c r="E1979" s="309"/>
      <c r="F1979" s="50"/>
      <c r="G1979" s="346"/>
      <c r="H1979" s="306"/>
      <c r="I1979" s="304"/>
    </row>
    <row r="1980" spans="1:9" x14ac:dyDescent="0.25">
      <c r="A1980" s="345"/>
      <c r="B1980" s="344"/>
      <c r="C1980" s="309"/>
      <c r="D1980" s="341"/>
      <c r="E1980" s="309"/>
      <c r="F1980" s="50"/>
      <c r="G1980" s="346"/>
      <c r="H1980" s="306"/>
      <c r="I1980" s="304"/>
    </row>
    <row r="1981" spans="1:9" x14ac:dyDescent="0.25">
      <c r="A1981" s="345"/>
      <c r="B1981" s="344"/>
      <c r="C1981" s="309"/>
      <c r="D1981" s="341"/>
      <c r="E1981" s="309"/>
      <c r="F1981" s="50"/>
      <c r="G1981" s="346"/>
      <c r="H1981" s="306"/>
      <c r="I1981" s="304"/>
    </row>
    <row r="1982" spans="1:9" x14ac:dyDescent="0.25">
      <c r="A1982" s="345"/>
      <c r="B1982" s="344"/>
      <c r="C1982" s="309"/>
      <c r="D1982" s="341"/>
      <c r="E1982" s="309"/>
      <c r="F1982" s="50"/>
      <c r="G1982" s="346"/>
      <c r="H1982" s="306"/>
      <c r="I1982" s="304"/>
    </row>
    <row r="1983" spans="1:9" x14ac:dyDescent="0.25">
      <c r="A1983" s="345"/>
      <c r="B1983" s="344"/>
      <c r="C1983" s="309"/>
      <c r="D1983" s="341"/>
      <c r="E1983" s="309"/>
      <c r="F1983" s="50"/>
      <c r="G1983" s="346"/>
      <c r="H1983" s="306"/>
      <c r="I1983" s="304"/>
    </row>
    <row r="1984" spans="1:9" x14ac:dyDescent="0.25">
      <c r="A1984" s="345"/>
      <c r="B1984" s="344"/>
      <c r="C1984" s="309"/>
      <c r="D1984" s="341"/>
      <c r="E1984" s="309"/>
      <c r="F1984" s="50"/>
      <c r="G1984" s="346"/>
      <c r="H1984" s="306"/>
      <c r="I1984" s="304"/>
    </row>
    <row r="1985" spans="1:9" x14ac:dyDescent="0.25">
      <c r="A1985" s="345"/>
      <c r="B1985" s="344"/>
      <c r="C1985" s="309"/>
      <c r="D1985" s="341"/>
      <c r="E1985" s="309"/>
      <c r="F1985" s="50"/>
      <c r="G1985" s="346"/>
      <c r="H1985" s="306"/>
      <c r="I1985" s="304"/>
    </row>
    <row r="1986" spans="1:9" x14ac:dyDescent="0.25">
      <c r="A1986" s="345"/>
      <c r="B1986" s="344"/>
      <c r="C1986" s="309"/>
      <c r="D1986" s="341"/>
      <c r="E1986" s="309"/>
      <c r="F1986" s="50"/>
      <c r="G1986" s="346"/>
      <c r="H1986" s="306"/>
      <c r="I1986" s="304"/>
    </row>
    <row r="1987" spans="1:9" x14ac:dyDescent="0.25">
      <c r="A1987" s="345"/>
      <c r="B1987" s="344"/>
      <c r="C1987" s="309"/>
      <c r="D1987" s="341"/>
      <c r="E1987" s="309"/>
      <c r="F1987" s="50"/>
      <c r="G1987" s="346"/>
      <c r="H1987" s="306"/>
      <c r="I1987" s="304"/>
    </row>
    <row r="1988" spans="1:9" x14ac:dyDescent="0.25">
      <c r="A1988" s="345"/>
      <c r="B1988" s="344"/>
      <c r="C1988" s="309"/>
      <c r="D1988" s="341"/>
      <c r="E1988" s="309"/>
      <c r="F1988" s="50"/>
      <c r="G1988" s="346"/>
      <c r="H1988" s="306"/>
      <c r="I1988" s="304"/>
    </row>
    <row r="1989" spans="1:9" x14ac:dyDescent="0.25">
      <c r="A1989" s="345"/>
      <c r="B1989" s="344"/>
      <c r="C1989" s="309"/>
      <c r="D1989" s="341"/>
      <c r="E1989" s="309"/>
      <c r="F1989" s="50"/>
      <c r="G1989" s="346"/>
      <c r="H1989" s="306"/>
      <c r="I1989" s="304"/>
    </row>
    <row r="1990" spans="1:9" x14ac:dyDescent="0.25">
      <c r="A1990" s="345"/>
      <c r="B1990" s="344"/>
      <c r="C1990" s="309"/>
      <c r="D1990" s="341"/>
      <c r="E1990" s="309"/>
      <c r="F1990" s="50"/>
      <c r="G1990" s="346"/>
      <c r="H1990" s="306"/>
      <c r="I1990" s="304"/>
    </row>
    <row r="1991" spans="1:9" x14ac:dyDescent="0.25">
      <c r="A1991" s="345"/>
      <c r="B1991" s="344"/>
      <c r="C1991" s="309"/>
      <c r="D1991" s="341"/>
      <c r="E1991" s="309"/>
      <c r="F1991" s="50"/>
      <c r="G1991" s="346"/>
      <c r="H1991" s="306"/>
      <c r="I1991" s="304"/>
    </row>
    <row r="1992" spans="1:9" x14ac:dyDescent="0.25">
      <c r="A1992" s="345"/>
      <c r="B1992" s="344"/>
      <c r="C1992" s="309"/>
      <c r="D1992" s="341"/>
      <c r="E1992" s="309"/>
      <c r="F1992" s="50"/>
      <c r="G1992" s="346"/>
      <c r="H1992" s="306"/>
      <c r="I1992" s="304"/>
    </row>
    <row r="1993" spans="1:9" x14ac:dyDescent="0.25">
      <c r="A1993" s="335" t="s">
        <v>548</v>
      </c>
      <c r="B1993" s="473" t="s">
        <v>540</v>
      </c>
      <c r="C1993" s="474"/>
      <c r="D1993" s="474"/>
      <c r="E1993" s="474"/>
      <c r="F1993" s="474"/>
      <c r="G1993" s="475"/>
      <c r="H1993" s="340" t="s">
        <v>85</v>
      </c>
      <c r="I1993" s="356">
        <f>E2003</f>
        <v>277.2</v>
      </c>
    </row>
    <row r="1994" spans="1:9" x14ac:dyDescent="0.25">
      <c r="A1994" s="302"/>
      <c r="B1994" s="184"/>
      <c r="C1994" s="185"/>
      <c r="D1994" s="185"/>
      <c r="E1994" s="185"/>
      <c r="F1994" s="185"/>
      <c r="G1994" s="253"/>
      <c r="H1994" s="50"/>
      <c r="I1994" s="304"/>
    </row>
    <row r="1995" spans="1:9" x14ac:dyDescent="0.25">
      <c r="A1995" s="302"/>
      <c r="B1995" s="456" t="s">
        <v>86</v>
      </c>
      <c r="C1995" s="456"/>
      <c r="D1995" s="456"/>
      <c r="E1995" s="456"/>
      <c r="F1995" s="456"/>
      <c r="G1995" s="456"/>
      <c r="H1995" s="50"/>
      <c r="I1995" s="304"/>
    </row>
    <row r="1996" spans="1:9" x14ac:dyDescent="0.25">
      <c r="A1996" s="302"/>
      <c r="B1996" s="456"/>
      <c r="C1996" s="456"/>
      <c r="D1996" s="456"/>
      <c r="E1996" s="456"/>
      <c r="F1996" s="456"/>
      <c r="G1996" s="456"/>
      <c r="H1996" s="50"/>
      <c r="I1996" s="304"/>
    </row>
    <row r="1997" spans="1:9" x14ac:dyDescent="0.25">
      <c r="A1997" s="302"/>
      <c r="B1997" s="22" t="s">
        <v>87</v>
      </c>
      <c r="C1997" s="143"/>
      <c r="D1997" s="143"/>
      <c r="E1997" s="143"/>
      <c r="F1997" s="143"/>
      <c r="G1997" s="143"/>
      <c r="H1997" s="311"/>
      <c r="I1997" s="304"/>
    </row>
    <row r="1998" spans="1:9" ht="15.75" customHeight="1" x14ac:dyDescent="0.25">
      <c r="A1998" s="302"/>
      <c r="B1998" s="22"/>
      <c r="C1998" s="143"/>
      <c r="D1998" s="143"/>
      <c r="E1998" s="143"/>
      <c r="F1998" s="143"/>
      <c r="G1998" s="143"/>
      <c r="H1998" s="311"/>
      <c r="I1998" s="304"/>
    </row>
    <row r="1999" spans="1:9" x14ac:dyDescent="0.25">
      <c r="A1999" s="302"/>
      <c r="B1999" s="12" t="s">
        <v>88</v>
      </c>
      <c r="C1999" s="84" t="s">
        <v>89</v>
      </c>
      <c r="D1999" s="84" t="s">
        <v>90</v>
      </c>
      <c r="E1999" s="84"/>
      <c r="F1999" s="80" t="s">
        <v>69</v>
      </c>
      <c r="G1999" s="20"/>
      <c r="H1999" s="311"/>
      <c r="I1999" s="304"/>
    </row>
    <row r="2000" spans="1:9" x14ac:dyDescent="0.25">
      <c r="A2000" s="302"/>
      <c r="B2000" s="133">
        <v>79.2</v>
      </c>
      <c r="C2000" s="84" t="s">
        <v>89</v>
      </c>
      <c r="D2000" s="133">
        <v>3.5</v>
      </c>
      <c r="E2000" s="84" t="s">
        <v>42</v>
      </c>
      <c r="F2000" s="152">
        <f>B2000*D2000</f>
        <v>277.2</v>
      </c>
      <c r="H2000" s="311"/>
      <c r="I2000" s="304"/>
    </row>
    <row r="2001" spans="1:9" x14ac:dyDescent="0.25">
      <c r="A2001" s="302"/>
      <c r="B2001" s="59"/>
      <c r="C2001" s="52"/>
      <c r="D2001" s="52"/>
      <c r="E2001" s="52"/>
      <c r="F2001" s="52"/>
      <c r="G2001" s="88"/>
      <c r="H2001" s="311"/>
      <c r="I2001" s="304"/>
    </row>
    <row r="2002" spans="1:9" x14ac:dyDescent="0.25">
      <c r="A2002" s="302"/>
      <c r="B2002" s="257"/>
      <c r="C2002" s="347"/>
      <c r="D2002" s="348"/>
      <c r="E2002" s="140"/>
      <c r="F2002" s="140"/>
      <c r="G2002" s="313"/>
      <c r="H2002" s="311"/>
      <c r="I2002" s="304"/>
    </row>
    <row r="2003" spans="1:9" s="2" customFormat="1" ht="19.5" customHeight="1" x14ac:dyDescent="0.25">
      <c r="A2003" s="302"/>
      <c r="B2003" s="386" t="s">
        <v>549</v>
      </c>
      <c r="C2003" s="387"/>
      <c r="D2003" s="388"/>
      <c r="E2003" s="388">
        <f>F2000</f>
        <v>277.2</v>
      </c>
      <c r="F2003" s="340" t="s">
        <v>349</v>
      </c>
      <c r="G2003" s="389"/>
      <c r="H2003" s="339"/>
      <c r="I2003" s="304"/>
    </row>
    <row r="2004" spans="1:9" s="2" customFormat="1" ht="19.5" customHeight="1" x14ac:dyDescent="0.25">
      <c r="A2004" s="302"/>
      <c r="B2004" s="130"/>
      <c r="C2004" s="314"/>
      <c r="D2004" s="314"/>
      <c r="E2004" s="314"/>
      <c r="F2004" s="314"/>
      <c r="G2004" s="314"/>
      <c r="H2004" s="311"/>
      <c r="I2004" s="303"/>
    </row>
    <row r="2005" spans="1:9" x14ac:dyDescent="0.25">
      <c r="A2005" s="308"/>
      <c r="B2005" s="549"/>
      <c r="C2005" s="550"/>
      <c r="D2005" s="550"/>
      <c r="E2005" s="550"/>
      <c r="F2005" s="550"/>
      <c r="G2005" s="551"/>
      <c r="H2005" s="343"/>
      <c r="I2005" s="304"/>
    </row>
    <row r="2006" spans="1:9" x14ac:dyDescent="0.25">
      <c r="A2006" s="308"/>
      <c r="B2006" s="344"/>
      <c r="C2006" s="309"/>
      <c r="D2006" s="341"/>
      <c r="E2006" s="309"/>
      <c r="F2006" s="309"/>
      <c r="G2006" s="342"/>
      <c r="H2006" s="343"/>
      <c r="I2006" s="304"/>
    </row>
    <row r="2007" spans="1:9" x14ac:dyDescent="0.25">
      <c r="A2007" s="308"/>
      <c r="B2007" s="344"/>
      <c r="C2007" s="309"/>
      <c r="D2007" s="341"/>
      <c r="E2007" s="309"/>
      <c r="F2007" s="309"/>
      <c r="G2007" s="342"/>
      <c r="H2007" s="343"/>
      <c r="I2007" s="304"/>
    </row>
    <row r="2008" spans="1:9" ht="15.75" customHeight="1" x14ac:dyDescent="0.25">
      <c r="A2008" s="335" t="s">
        <v>542</v>
      </c>
      <c r="B2008" s="532" t="s">
        <v>543</v>
      </c>
      <c r="C2008" s="533"/>
      <c r="D2008" s="533"/>
      <c r="E2008" s="533"/>
      <c r="F2008" s="533"/>
      <c r="G2008" s="534"/>
      <c r="H2008" s="340" t="s">
        <v>46</v>
      </c>
      <c r="I2008" s="356">
        <f>F2028</f>
        <v>108.89999999999999</v>
      </c>
    </row>
    <row r="2009" spans="1:9" x14ac:dyDescent="0.25">
      <c r="A2009" s="359"/>
      <c r="B2009" s="364"/>
      <c r="C2009" s="361"/>
      <c r="D2009" s="360"/>
      <c r="E2009" s="361"/>
      <c r="F2009" s="361"/>
      <c r="G2009" s="362"/>
      <c r="H2009" s="343"/>
      <c r="I2009" s="304"/>
    </row>
    <row r="2010" spans="1:9" ht="15.75" customHeight="1" x14ac:dyDescent="0.25">
      <c r="A2010" s="359"/>
      <c r="B2010" s="546" t="s">
        <v>137</v>
      </c>
      <c r="C2010" s="547"/>
      <c r="D2010" s="360"/>
      <c r="E2010" s="361"/>
      <c r="F2010" s="361"/>
      <c r="G2010" s="362"/>
      <c r="H2010" s="343"/>
      <c r="I2010" s="304"/>
    </row>
    <row r="2011" spans="1:9" x14ac:dyDescent="0.25">
      <c r="A2011" s="308"/>
      <c r="B2011" s="344"/>
      <c r="C2011" s="309"/>
      <c r="D2011" s="341"/>
      <c r="E2011" s="309"/>
      <c r="F2011" s="309"/>
      <c r="G2011" s="342"/>
      <c r="H2011" s="343"/>
      <c r="I2011" s="304"/>
    </row>
    <row r="2012" spans="1:9" x14ac:dyDescent="0.25">
      <c r="A2012" s="308"/>
      <c r="B2012" s="542" t="s">
        <v>541</v>
      </c>
      <c r="C2012" s="542"/>
      <c r="D2012" s="542"/>
      <c r="E2012" s="542"/>
      <c r="F2012" s="542"/>
      <c r="G2012" s="542"/>
      <c r="H2012" s="542"/>
      <c r="I2012" s="304"/>
    </row>
    <row r="2013" spans="1:9" x14ac:dyDescent="0.25">
      <c r="A2013" s="308"/>
      <c r="B2013" s="328" t="s">
        <v>23</v>
      </c>
      <c r="C2013" s="328" t="s">
        <v>24</v>
      </c>
      <c r="D2013" s="328" t="s">
        <v>25</v>
      </c>
      <c r="E2013" s="327" t="s">
        <v>270</v>
      </c>
      <c r="F2013" s="327" t="s">
        <v>223</v>
      </c>
      <c r="G2013" s="327" t="s">
        <v>271</v>
      </c>
      <c r="H2013" s="328" t="s">
        <v>48</v>
      </c>
      <c r="I2013" s="304"/>
    </row>
    <row r="2014" spans="1:9" x14ac:dyDescent="0.25">
      <c r="A2014" s="308"/>
      <c r="B2014" s="327" t="s">
        <v>393</v>
      </c>
      <c r="C2014" s="328" t="s">
        <v>464</v>
      </c>
      <c r="D2014" s="328" t="s">
        <v>394</v>
      </c>
      <c r="E2014" s="329">
        <v>16.5</v>
      </c>
      <c r="F2014" s="329">
        <v>1</v>
      </c>
      <c r="G2014" s="329">
        <v>0.9</v>
      </c>
      <c r="H2014" s="329">
        <f>E2014*F2014*G2014</f>
        <v>14.85</v>
      </c>
      <c r="I2014" s="304"/>
    </row>
    <row r="2015" spans="1:9" x14ac:dyDescent="0.25">
      <c r="A2015" s="308"/>
      <c r="B2015" s="328" t="s">
        <v>404</v>
      </c>
      <c r="C2015" s="328" t="s">
        <v>465</v>
      </c>
      <c r="D2015" s="328" t="s">
        <v>466</v>
      </c>
      <c r="E2015" s="329">
        <v>16.5</v>
      </c>
      <c r="F2015" s="329">
        <v>1</v>
      </c>
      <c r="G2015" s="329">
        <v>0.9</v>
      </c>
      <c r="H2015" s="329">
        <f>E2015*F2015*G2015</f>
        <v>14.85</v>
      </c>
      <c r="I2015" s="304"/>
    </row>
    <row r="2016" spans="1:9" x14ac:dyDescent="0.25">
      <c r="A2016" s="308"/>
      <c r="B2016" s="543" t="s">
        <v>69</v>
      </c>
      <c r="C2016" s="543"/>
      <c r="D2016" s="543"/>
      <c r="E2016" s="363"/>
      <c r="F2016" s="363"/>
      <c r="G2016" s="363"/>
      <c r="H2016" s="358">
        <f>SUM(H2014:H2015)</f>
        <v>29.7</v>
      </c>
      <c r="I2016" s="304"/>
    </row>
    <row r="2017" spans="1:9" x14ac:dyDescent="0.25">
      <c r="A2017" s="308"/>
      <c r="B2017" s="562"/>
      <c r="C2017" s="563"/>
      <c r="D2017" s="563"/>
      <c r="E2017" s="563"/>
      <c r="F2017" s="563"/>
      <c r="G2017" s="564"/>
      <c r="H2017" s="351"/>
      <c r="I2017" s="304"/>
    </row>
    <row r="2018" spans="1:9" x14ac:dyDescent="0.25">
      <c r="A2018" s="308"/>
      <c r="B2018" s="552" t="s">
        <v>550</v>
      </c>
      <c r="C2018" s="553"/>
      <c r="D2018" s="553"/>
      <c r="E2018" s="553"/>
      <c r="F2018" s="554"/>
      <c r="G2018" s="350"/>
      <c r="H2018" s="351"/>
      <c r="I2018" s="304"/>
    </row>
    <row r="2019" spans="1:9" x14ac:dyDescent="0.25">
      <c r="A2019" s="308"/>
      <c r="B2019" s="390" t="s">
        <v>65</v>
      </c>
      <c r="C2019" s="326" t="s">
        <v>551</v>
      </c>
      <c r="D2019" s="326" t="s">
        <v>67</v>
      </c>
      <c r="E2019" s="326" t="s">
        <v>552</v>
      </c>
      <c r="F2019" s="326" t="s">
        <v>68</v>
      </c>
      <c r="G2019" s="350"/>
      <c r="H2019" s="351"/>
      <c r="I2019" s="304"/>
    </row>
    <row r="2020" spans="1:9" x14ac:dyDescent="0.25">
      <c r="A2020" s="308"/>
      <c r="B2020" s="391" t="s">
        <v>468</v>
      </c>
      <c r="C2020" s="325">
        <v>3</v>
      </c>
      <c r="D2020" s="325">
        <v>0.6</v>
      </c>
      <c r="E2020" s="325">
        <v>44</v>
      </c>
      <c r="F2020" s="326">
        <f>C2020*D2020*E2020</f>
        <v>79.199999999999989</v>
      </c>
      <c r="G2020" s="350"/>
      <c r="H2020" s="351"/>
      <c r="I2020" s="304"/>
    </row>
    <row r="2021" spans="1:9" x14ac:dyDescent="0.25">
      <c r="A2021" s="308"/>
      <c r="B2021" s="552" t="s">
        <v>141</v>
      </c>
      <c r="C2021" s="553"/>
      <c r="D2021" s="553"/>
      <c r="E2021" s="554"/>
      <c r="F2021" s="329">
        <f>SUM(F2020:F2020)</f>
        <v>79.199999999999989</v>
      </c>
      <c r="G2021" s="350"/>
      <c r="H2021" s="352"/>
      <c r="I2021" s="304"/>
    </row>
    <row r="2022" spans="1:9" x14ac:dyDescent="0.25">
      <c r="A2022" s="308"/>
      <c r="B2022" s="548"/>
      <c r="C2022" s="548"/>
      <c r="D2022" s="548"/>
      <c r="E2022" s="135"/>
      <c r="F2022" s="349"/>
      <c r="G2022" s="350"/>
      <c r="H2022" s="352"/>
      <c r="I2022" s="304"/>
    </row>
    <row r="2023" spans="1:9" x14ac:dyDescent="0.25">
      <c r="A2023" s="308"/>
      <c r="B2023" s="353"/>
      <c r="C2023" s="354"/>
      <c r="D2023" s="354"/>
      <c r="E2023" s="354"/>
      <c r="F2023" s="354"/>
      <c r="G2023" s="355"/>
      <c r="H2023" s="134"/>
      <c r="I2023" s="304"/>
    </row>
    <row r="2024" spans="1:9" x14ac:dyDescent="0.25">
      <c r="A2024" s="308"/>
      <c r="B2024" s="353"/>
      <c r="C2024" s="354"/>
      <c r="D2024" s="354"/>
      <c r="E2024" s="354"/>
      <c r="F2024" s="354"/>
      <c r="G2024" s="355"/>
      <c r="H2024" s="307"/>
      <c r="I2024" s="304"/>
    </row>
    <row r="2025" spans="1:9" x14ac:dyDescent="0.25">
      <c r="A2025" s="308"/>
      <c r="B2025" s="353"/>
      <c r="C2025" s="354"/>
      <c r="D2025" s="354"/>
      <c r="E2025" s="354"/>
      <c r="F2025" s="354"/>
      <c r="G2025" s="355"/>
      <c r="H2025" s="343"/>
      <c r="I2025" s="304"/>
    </row>
    <row r="2026" spans="1:9" x14ac:dyDescent="0.25">
      <c r="A2026" s="308"/>
      <c r="B2026" s="353"/>
      <c r="C2026" s="354"/>
      <c r="D2026" s="354"/>
      <c r="E2026" s="354"/>
      <c r="F2026" s="354"/>
      <c r="G2026" s="355"/>
      <c r="H2026" s="343"/>
      <c r="I2026" s="304"/>
    </row>
    <row r="2027" spans="1:9" x14ac:dyDescent="0.25">
      <c r="A2027" s="308"/>
      <c r="B2027" s="344"/>
      <c r="C2027" s="309"/>
      <c r="D2027" s="341"/>
      <c r="E2027" s="309"/>
      <c r="F2027" s="309"/>
      <c r="G2027" s="342"/>
      <c r="H2027" s="343"/>
      <c r="I2027" s="304"/>
    </row>
    <row r="2028" spans="1:9" x14ac:dyDescent="0.25">
      <c r="A2028" s="308"/>
      <c r="B2028" s="544" t="s">
        <v>558</v>
      </c>
      <c r="C2028" s="545"/>
      <c r="D2028" s="545"/>
      <c r="E2028" s="545"/>
      <c r="F2028" s="381">
        <f>H2016+F2021</f>
        <v>108.89999999999999</v>
      </c>
      <c r="G2028" s="382" t="s">
        <v>46</v>
      </c>
      <c r="H2028" s="343"/>
      <c r="I2028" s="304"/>
    </row>
    <row r="2029" spans="1:9" x14ac:dyDescent="0.25">
      <c r="A2029" s="308"/>
      <c r="B2029" s="344"/>
      <c r="C2029" s="309"/>
      <c r="D2029" s="341"/>
      <c r="E2029" s="309"/>
      <c r="F2029" s="309"/>
      <c r="G2029" s="342"/>
      <c r="H2029" s="343"/>
      <c r="I2029" s="304"/>
    </row>
    <row r="2030" spans="1:9" x14ac:dyDescent="0.25">
      <c r="A2030" s="308"/>
      <c r="B2030" s="344"/>
      <c r="C2030" s="309"/>
      <c r="D2030" s="341"/>
      <c r="E2030" s="309"/>
      <c r="F2030" s="309"/>
      <c r="G2030" s="342"/>
      <c r="H2030" s="343"/>
      <c r="I2030" s="304"/>
    </row>
    <row r="2031" spans="1:9" x14ac:dyDescent="0.25">
      <c r="A2031" s="308"/>
      <c r="B2031" s="344"/>
      <c r="C2031" s="309"/>
      <c r="D2031" s="341"/>
      <c r="E2031" s="309"/>
      <c r="F2031" s="309"/>
      <c r="G2031" s="342"/>
      <c r="H2031" s="343"/>
      <c r="I2031" s="304"/>
    </row>
    <row r="2032" spans="1:9" x14ac:dyDescent="0.25">
      <c r="A2032" s="308"/>
      <c r="B2032" s="344"/>
      <c r="C2032" s="309"/>
      <c r="D2032" s="341"/>
      <c r="E2032" s="309"/>
      <c r="F2032" s="309"/>
      <c r="G2032" s="342"/>
      <c r="H2032" s="343"/>
      <c r="I2032" s="304"/>
    </row>
    <row r="2033" spans="1:9" x14ac:dyDescent="0.25">
      <c r="A2033" s="308"/>
      <c r="B2033" s="344"/>
      <c r="C2033" s="309"/>
      <c r="D2033" s="341"/>
      <c r="E2033" s="309"/>
      <c r="F2033" s="309"/>
      <c r="G2033" s="342"/>
      <c r="H2033" s="343"/>
      <c r="I2033" s="304"/>
    </row>
    <row r="2034" spans="1:9" x14ac:dyDescent="0.25">
      <c r="A2034" s="308"/>
      <c r="B2034" s="344"/>
      <c r="C2034" s="309"/>
      <c r="D2034" s="341"/>
      <c r="E2034" s="309"/>
      <c r="F2034" s="309"/>
      <c r="G2034" s="342"/>
      <c r="H2034" s="343"/>
      <c r="I2034" s="304"/>
    </row>
    <row r="2035" spans="1:9" x14ac:dyDescent="0.25">
      <c r="A2035" s="308"/>
      <c r="B2035" s="344"/>
      <c r="C2035" s="309"/>
      <c r="D2035" s="341"/>
      <c r="E2035" s="309"/>
      <c r="F2035" s="309"/>
      <c r="G2035" s="342"/>
      <c r="H2035" s="343"/>
      <c r="I2035" s="304"/>
    </row>
    <row r="2036" spans="1:9" x14ac:dyDescent="0.25">
      <c r="A2036" s="308"/>
      <c r="B2036" s="344"/>
      <c r="C2036" s="309"/>
      <c r="D2036" s="341"/>
      <c r="E2036" s="309"/>
      <c r="F2036" s="309"/>
      <c r="G2036" s="342"/>
      <c r="H2036" s="343"/>
      <c r="I2036" s="304"/>
    </row>
    <row r="2037" spans="1:9" x14ac:dyDescent="0.25">
      <c r="A2037" s="308"/>
      <c r="B2037" s="344"/>
      <c r="C2037" s="309"/>
      <c r="D2037" s="341"/>
      <c r="E2037" s="309"/>
      <c r="F2037" s="309"/>
      <c r="G2037" s="342"/>
      <c r="H2037" s="343"/>
      <c r="I2037" s="304"/>
    </row>
    <row r="2038" spans="1:9" x14ac:dyDescent="0.25">
      <c r="A2038" s="308"/>
      <c r="B2038" s="344"/>
      <c r="C2038" s="309"/>
      <c r="D2038" s="341"/>
      <c r="E2038" s="309"/>
      <c r="F2038" s="309"/>
      <c r="G2038" s="342"/>
      <c r="H2038" s="343"/>
      <c r="I2038" s="304"/>
    </row>
    <row r="2039" spans="1:9" x14ac:dyDescent="0.25">
      <c r="A2039" s="308"/>
      <c r="B2039" s="344"/>
      <c r="C2039" s="309"/>
      <c r="D2039" s="341"/>
      <c r="E2039" s="309"/>
      <c r="F2039" s="309"/>
      <c r="G2039" s="342"/>
      <c r="H2039" s="343"/>
      <c r="I2039" s="304"/>
    </row>
    <row r="2040" spans="1:9" x14ac:dyDescent="0.25">
      <c r="A2040" s="308"/>
      <c r="B2040" s="344"/>
      <c r="C2040" s="309"/>
      <c r="D2040" s="341"/>
      <c r="E2040" s="309"/>
      <c r="F2040" s="309"/>
      <c r="G2040" s="342"/>
      <c r="H2040" s="343"/>
      <c r="I2040" s="304"/>
    </row>
    <row r="2041" spans="1:9" x14ac:dyDescent="0.25">
      <c r="A2041" s="308"/>
      <c r="B2041" s="344"/>
      <c r="C2041" s="309"/>
      <c r="D2041" s="341"/>
      <c r="E2041" s="309"/>
      <c r="F2041" s="309"/>
      <c r="G2041" s="342"/>
      <c r="H2041" s="343"/>
      <c r="I2041" s="304"/>
    </row>
    <row r="2042" spans="1:9" x14ac:dyDescent="0.25">
      <c r="A2042" s="308"/>
      <c r="B2042" s="344"/>
      <c r="C2042" s="309"/>
      <c r="D2042" s="341"/>
      <c r="E2042" s="309"/>
      <c r="F2042" s="309"/>
      <c r="G2042" s="342"/>
      <c r="H2042" s="343"/>
      <c r="I2042" s="304"/>
    </row>
    <row r="2043" spans="1:9" x14ac:dyDescent="0.25">
      <c r="A2043" s="308"/>
      <c r="B2043" s="344"/>
      <c r="C2043" s="309"/>
      <c r="D2043" s="341"/>
      <c r="E2043" s="309"/>
      <c r="F2043" s="309"/>
      <c r="G2043" s="342"/>
      <c r="H2043" s="343"/>
      <c r="I2043" s="304"/>
    </row>
    <row r="2044" spans="1:9" x14ac:dyDescent="0.25">
      <c r="A2044" s="308"/>
      <c r="B2044" s="344"/>
      <c r="C2044" s="309"/>
      <c r="D2044" s="341"/>
      <c r="E2044" s="309"/>
      <c r="F2044" s="309"/>
      <c r="G2044" s="342"/>
      <c r="H2044" s="343"/>
      <c r="I2044" s="304"/>
    </row>
    <row r="2045" spans="1:9" x14ac:dyDescent="0.25">
      <c r="A2045" s="269"/>
      <c r="B2045" s="66"/>
      <c r="C2045" s="67"/>
      <c r="D2045" s="67"/>
      <c r="E2045" s="67"/>
      <c r="F2045" s="67"/>
      <c r="G2045" s="75"/>
      <c r="H2045" s="23"/>
      <c r="I2045" s="34"/>
    </row>
    <row r="2046" spans="1:9" x14ac:dyDescent="0.25">
      <c r="A2046" s="269" t="s">
        <v>473</v>
      </c>
      <c r="B2046" s="447" t="s">
        <v>474</v>
      </c>
      <c r="C2046" s="447"/>
      <c r="D2046" s="447"/>
      <c r="E2046" s="447"/>
      <c r="F2046" s="447"/>
      <c r="G2046" s="447"/>
      <c r="H2046" s="37"/>
      <c r="I2046" s="34"/>
    </row>
    <row r="2047" spans="1:9" x14ac:dyDescent="0.25">
      <c r="A2047" s="269"/>
      <c r="B2047" s="55"/>
      <c r="C2047" s="56"/>
      <c r="D2047" s="56"/>
      <c r="E2047" s="56"/>
      <c r="F2047" s="56"/>
      <c r="G2047" s="71"/>
      <c r="H2047" s="58"/>
      <c r="I2047" s="15"/>
    </row>
    <row r="2048" spans="1:9" x14ac:dyDescent="0.25">
      <c r="A2048" s="269" t="s">
        <v>475</v>
      </c>
      <c r="B2048" s="447" t="s">
        <v>365</v>
      </c>
      <c r="C2048" s="447"/>
      <c r="D2048" s="447"/>
      <c r="E2048" s="447"/>
      <c r="F2048" s="447"/>
      <c r="G2048" s="447"/>
      <c r="H2048" s="58" t="s">
        <v>46</v>
      </c>
      <c r="I2048" s="15">
        <f>F2060</f>
        <v>28.22</v>
      </c>
    </row>
    <row r="2049" spans="1:9" x14ac:dyDescent="0.25">
      <c r="A2049" s="269"/>
      <c r="B2049" s="55"/>
      <c r="C2049" s="56"/>
      <c r="D2049" s="56"/>
      <c r="E2049" s="56"/>
      <c r="F2049" s="56"/>
      <c r="G2049" s="71"/>
      <c r="H2049" s="58"/>
      <c r="I2049" s="15"/>
    </row>
    <row r="2050" spans="1:9" x14ac:dyDescent="0.25">
      <c r="A2050" s="269"/>
      <c r="B2050" s="450" t="s">
        <v>137</v>
      </c>
      <c r="C2050" s="450"/>
      <c r="D2050" s="56"/>
      <c r="E2050" s="56"/>
      <c r="F2050" s="56"/>
      <c r="G2050" s="71"/>
      <c r="H2050" s="58"/>
      <c r="I2050" s="15"/>
    </row>
    <row r="2051" spans="1:9" x14ac:dyDescent="0.25">
      <c r="A2051" s="269"/>
      <c r="B2051" s="48"/>
      <c r="C2051" s="23"/>
      <c r="D2051" s="23"/>
      <c r="E2051" s="23"/>
      <c r="F2051" s="23"/>
      <c r="G2051" s="71"/>
      <c r="H2051" s="58"/>
      <c r="I2051" s="15"/>
    </row>
    <row r="2052" spans="1:9" x14ac:dyDescent="0.25">
      <c r="A2052" s="269"/>
      <c r="B2052" s="491" t="s">
        <v>431</v>
      </c>
      <c r="C2052" s="492"/>
      <c r="D2052" s="492"/>
      <c r="E2052" s="541"/>
      <c r="F2052" s="23"/>
      <c r="G2052" s="71"/>
      <c r="H2052" s="58"/>
      <c r="I2052" s="15"/>
    </row>
    <row r="2053" spans="1:9" x14ac:dyDescent="0.25">
      <c r="A2053" s="269"/>
      <c r="B2053" s="328" t="s">
        <v>23</v>
      </c>
      <c r="C2053" s="327" t="s">
        <v>120</v>
      </c>
      <c r="D2053" s="328" t="s">
        <v>269</v>
      </c>
      <c r="E2053" s="327" t="s">
        <v>48</v>
      </c>
      <c r="F2053" s="23"/>
      <c r="G2053" s="71"/>
      <c r="H2053" s="58"/>
      <c r="I2053" s="15"/>
    </row>
    <row r="2054" spans="1:9" x14ac:dyDescent="0.25">
      <c r="A2054" s="269"/>
      <c r="B2054" s="363" t="s">
        <v>393</v>
      </c>
      <c r="C2054" s="392">
        <v>0.31</v>
      </c>
      <c r="D2054" s="393">
        <v>50</v>
      </c>
      <c r="E2054" s="394">
        <f t="shared" ref="E2054" si="4">C2054*D2054</f>
        <v>15.5</v>
      </c>
      <c r="F2054" s="23"/>
      <c r="G2054" s="71"/>
      <c r="H2054" s="58"/>
      <c r="I2054" s="15"/>
    </row>
    <row r="2055" spans="1:9" x14ac:dyDescent="0.25">
      <c r="A2055" s="269"/>
      <c r="B2055" s="363" t="s">
        <v>404</v>
      </c>
      <c r="C2055" s="392">
        <v>0.26</v>
      </c>
      <c r="D2055" s="393">
        <v>49</v>
      </c>
      <c r="E2055" s="394">
        <f>(C2055*D2055)-0.02</f>
        <v>12.72</v>
      </c>
      <c r="F2055" s="23"/>
      <c r="G2055" s="71"/>
      <c r="H2055" s="58"/>
      <c r="I2055" s="15"/>
    </row>
    <row r="2056" spans="1:9" x14ac:dyDescent="0.25">
      <c r="A2056" s="269"/>
      <c r="B2056" s="552" t="s">
        <v>69</v>
      </c>
      <c r="C2056" s="553"/>
      <c r="D2056" s="554"/>
      <c r="E2056" s="358">
        <f>SUM(E2054:E2055)</f>
        <v>28.22</v>
      </c>
      <c r="F2056" s="23"/>
      <c r="G2056" s="71"/>
      <c r="H2056" s="58"/>
      <c r="I2056" s="15"/>
    </row>
    <row r="2057" spans="1:9" x14ac:dyDescent="0.25">
      <c r="A2057" s="278"/>
      <c r="B2057" s="101"/>
      <c r="F2057" s="16"/>
      <c r="G2057" s="98"/>
      <c r="H2057" s="12"/>
      <c r="I2057" s="15"/>
    </row>
    <row r="2058" spans="1:9" x14ac:dyDescent="0.25">
      <c r="A2058" s="269"/>
      <c r="B2058" s="48"/>
      <c r="C2058" s="23"/>
      <c r="D2058" s="23"/>
      <c r="E2058" s="23"/>
      <c r="F2058" s="23"/>
      <c r="G2058" s="71"/>
      <c r="H2058" s="58"/>
      <c r="I2058" s="15"/>
    </row>
    <row r="2059" spans="1:9" x14ac:dyDescent="0.25">
      <c r="A2059" s="269"/>
      <c r="B2059" s="48"/>
      <c r="C2059" s="23"/>
      <c r="D2059" s="23"/>
      <c r="E2059" s="23"/>
      <c r="F2059" s="23"/>
      <c r="G2059" s="71"/>
      <c r="H2059" s="58"/>
      <c r="I2059" s="15"/>
    </row>
    <row r="2060" spans="1:9" x14ac:dyDescent="0.25">
      <c r="A2060" s="269"/>
      <c r="B2060" s="454" t="s">
        <v>476</v>
      </c>
      <c r="C2060" s="454"/>
      <c r="D2060" s="454"/>
      <c r="E2060" s="454"/>
      <c r="F2060" s="277">
        <f>E2056</f>
        <v>28.22</v>
      </c>
      <c r="G2060" s="57" t="s">
        <v>46</v>
      </c>
      <c r="H2060" s="58"/>
      <c r="I2060" s="15"/>
    </row>
    <row r="2061" spans="1:9" x14ac:dyDescent="0.25">
      <c r="A2061" s="269"/>
      <c r="B2061" s="48"/>
      <c r="C2061" s="23"/>
      <c r="D2061" s="23"/>
      <c r="E2061" s="23"/>
      <c r="F2061" s="23"/>
      <c r="G2061" s="71"/>
      <c r="H2061" s="58"/>
      <c r="I2061" s="15"/>
    </row>
    <row r="2062" spans="1:9" x14ac:dyDescent="0.25">
      <c r="A2062" s="269"/>
      <c r="B2062" s="48"/>
      <c r="C2062" s="23"/>
      <c r="D2062" s="23"/>
      <c r="E2062" s="23"/>
      <c r="F2062" s="23"/>
      <c r="G2062" s="71"/>
      <c r="H2062" s="58"/>
      <c r="I2062" s="15"/>
    </row>
    <row r="2063" spans="1:9" x14ac:dyDescent="0.25">
      <c r="A2063" s="269"/>
      <c r="B2063" s="48"/>
      <c r="C2063" s="23"/>
      <c r="D2063" s="23"/>
      <c r="E2063" s="23"/>
      <c r="F2063" s="23"/>
      <c r="G2063" s="71"/>
      <c r="H2063" s="58"/>
      <c r="I2063" s="15"/>
    </row>
    <row r="2064" spans="1:9" x14ac:dyDescent="0.25">
      <c r="A2064" s="269"/>
      <c r="B2064" s="48"/>
      <c r="C2064" s="23"/>
      <c r="D2064" s="23"/>
      <c r="E2064" s="23"/>
      <c r="F2064" s="23"/>
      <c r="G2064" s="71"/>
      <c r="H2064" s="58"/>
      <c r="I2064" s="15"/>
    </row>
    <row r="2065" spans="1:9" x14ac:dyDescent="0.25">
      <c r="A2065" s="269"/>
      <c r="B2065" s="48"/>
      <c r="C2065" s="23"/>
      <c r="D2065" s="23"/>
      <c r="E2065" s="23"/>
      <c r="F2065" s="23"/>
      <c r="G2065" s="71"/>
      <c r="H2065" s="58"/>
      <c r="I2065" s="15"/>
    </row>
    <row r="2066" spans="1:9" x14ac:dyDescent="0.25">
      <c r="A2066" s="269"/>
      <c r="B2066" s="48"/>
      <c r="C2066" s="23"/>
      <c r="D2066" s="23"/>
      <c r="E2066" s="23"/>
      <c r="F2066" s="23"/>
      <c r="G2066" s="71"/>
      <c r="H2066" s="58"/>
      <c r="I2066" s="15"/>
    </row>
    <row r="2067" spans="1:9" x14ac:dyDescent="0.25">
      <c r="A2067" s="269"/>
      <c r="B2067" s="48"/>
      <c r="C2067" s="23"/>
      <c r="D2067" s="23"/>
      <c r="E2067" s="23"/>
      <c r="F2067" s="23"/>
      <c r="G2067" s="71"/>
      <c r="H2067" s="58"/>
      <c r="I2067" s="15"/>
    </row>
    <row r="2068" spans="1:9" x14ac:dyDescent="0.25">
      <c r="A2068" s="269"/>
      <c r="B2068" s="48"/>
      <c r="C2068" s="23"/>
      <c r="D2068" s="23"/>
      <c r="E2068" s="23"/>
      <c r="F2068" s="23"/>
      <c r="G2068" s="71"/>
      <c r="H2068" s="58"/>
      <c r="I2068" s="15"/>
    </row>
    <row r="2069" spans="1:9" x14ac:dyDescent="0.25">
      <c r="A2069" s="269"/>
      <c r="B2069" s="48"/>
      <c r="C2069" s="23"/>
      <c r="D2069" s="23"/>
      <c r="E2069" s="23"/>
      <c r="F2069" s="23"/>
      <c r="G2069" s="71"/>
      <c r="H2069" s="58"/>
      <c r="I2069" s="15"/>
    </row>
    <row r="2070" spans="1:9" x14ac:dyDescent="0.25">
      <c r="A2070" s="269"/>
      <c r="B2070" s="48"/>
      <c r="C2070" s="23"/>
      <c r="D2070" s="23"/>
      <c r="E2070" s="23"/>
      <c r="F2070" s="23"/>
      <c r="G2070" s="71"/>
      <c r="H2070" s="58"/>
      <c r="I2070" s="15"/>
    </row>
    <row r="2071" spans="1:9" x14ac:dyDescent="0.25">
      <c r="A2071" s="269"/>
      <c r="B2071" s="48"/>
      <c r="C2071" s="23"/>
      <c r="D2071" s="23"/>
      <c r="E2071" s="23"/>
      <c r="F2071" s="23"/>
      <c r="G2071" s="71"/>
      <c r="H2071" s="58"/>
      <c r="I2071" s="15"/>
    </row>
    <row r="2072" spans="1:9" ht="15.75" customHeight="1" x14ac:dyDescent="0.25">
      <c r="A2072" s="269"/>
      <c r="B2072" s="48"/>
      <c r="C2072" s="23"/>
      <c r="D2072" s="23"/>
      <c r="E2072" s="23"/>
      <c r="F2072" s="23"/>
      <c r="G2072" s="71"/>
      <c r="H2072" s="58"/>
      <c r="I2072" s="15"/>
    </row>
    <row r="2073" spans="1:9" x14ac:dyDescent="0.25">
      <c r="A2073" s="269"/>
      <c r="B2073" s="48"/>
      <c r="C2073" s="23"/>
      <c r="D2073" s="23"/>
      <c r="E2073" s="23"/>
      <c r="F2073" s="23"/>
      <c r="G2073" s="71"/>
      <c r="H2073" s="58"/>
      <c r="I2073" s="15"/>
    </row>
    <row r="2074" spans="1:9" ht="15.75" customHeight="1" x14ac:dyDescent="0.25">
      <c r="A2074" s="269"/>
      <c r="B2074" s="48"/>
      <c r="C2074" s="23"/>
      <c r="D2074" s="23"/>
      <c r="E2074" s="23"/>
      <c r="F2074" s="23"/>
      <c r="G2074" s="71"/>
      <c r="H2074" s="58"/>
      <c r="I2074" s="15"/>
    </row>
    <row r="2075" spans="1:9" x14ac:dyDescent="0.25">
      <c r="A2075" s="269"/>
      <c r="B2075" s="48"/>
      <c r="C2075" s="23"/>
      <c r="D2075" s="23"/>
      <c r="E2075" s="23"/>
      <c r="F2075" s="23"/>
      <c r="G2075" s="71"/>
      <c r="H2075" s="58"/>
      <c r="I2075" s="15"/>
    </row>
    <row r="2076" spans="1:9" x14ac:dyDescent="0.25">
      <c r="A2076" s="269"/>
      <c r="B2076" s="55"/>
      <c r="C2076" s="56"/>
      <c r="D2076" s="56"/>
      <c r="E2076" s="56"/>
      <c r="F2076" s="56"/>
      <c r="G2076" s="71"/>
      <c r="H2076" s="58"/>
      <c r="I2076" s="15"/>
    </row>
    <row r="2077" spans="1:9" x14ac:dyDescent="0.25">
      <c r="A2077" s="269" t="s">
        <v>477</v>
      </c>
      <c r="B2077" s="447" t="s">
        <v>367</v>
      </c>
      <c r="C2077" s="447"/>
      <c r="D2077" s="447"/>
      <c r="E2077" s="447"/>
      <c r="F2077" s="447"/>
      <c r="G2077" s="447"/>
      <c r="H2077" s="58" t="s">
        <v>21</v>
      </c>
      <c r="I2077" s="70">
        <f>F2093</f>
        <v>203.24040000000005</v>
      </c>
    </row>
    <row r="2078" spans="1:9" x14ac:dyDescent="0.25">
      <c r="A2078" s="269"/>
      <c r="B2078" s="55"/>
      <c r="C2078" s="56"/>
      <c r="D2078" s="56"/>
      <c r="E2078" s="56"/>
      <c r="F2078" s="56"/>
      <c r="G2078" s="71"/>
      <c r="H2078" s="58"/>
      <c r="I2078" s="15"/>
    </row>
    <row r="2079" spans="1:9" x14ac:dyDescent="0.25">
      <c r="A2079" s="269"/>
      <c r="B2079" s="559" t="s">
        <v>483</v>
      </c>
      <c r="C2079" s="560"/>
      <c r="D2079" s="560"/>
      <c r="E2079" s="560"/>
      <c r="F2079" s="560"/>
      <c r="G2079" s="71"/>
      <c r="H2079" s="58"/>
      <c r="I2079" s="15"/>
    </row>
    <row r="2080" spans="1:9" x14ac:dyDescent="0.25">
      <c r="A2080" s="269"/>
      <c r="B2080" s="328" t="s">
        <v>436</v>
      </c>
      <c r="C2080" s="328" t="s">
        <v>23</v>
      </c>
      <c r="D2080" s="328" t="s">
        <v>271</v>
      </c>
      <c r="E2080" s="328" t="s">
        <v>177</v>
      </c>
      <c r="F2080" s="327" t="s">
        <v>120</v>
      </c>
      <c r="G2080" s="71"/>
      <c r="H2080" s="58"/>
      <c r="I2080" s="15"/>
    </row>
    <row r="2081" spans="1:9" x14ac:dyDescent="0.25">
      <c r="A2081" s="269"/>
      <c r="B2081" s="444" t="s">
        <v>374</v>
      </c>
      <c r="C2081" s="392" t="s">
        <v>437</v>
      </c>
      <c r="D2081" s="393">
        <v>1.02</v>
      </c>
      <c r="E2081" s="393">
        <v>0.38</v>
      </c>
      <c r="F2081" s="394">
        <f>D2081*E2081</f>
        <v>0.3876</v>
      </c>
      <c r="G2081" s="71"/>
      <c r="H2081" s="58"/>
      <c r="I2081" s="15"/>
    </row>
    <row r="2082" spans="1:9" x14ac:dyDescent="0.25">
      <c r="A2082" s="269"/>
      <c r="B2082" s="445"/>
      <c r="C2082" s="392" t="s">
        <v>368</v>
      </c>
      <c r="D2082" s="393">
        <v>1.02</v>
      </c>
      <c r="E2082" s="393">
        <v>50</v>
      </c>
      <c r="F2082" s="394">
        <f>(D2082*E2082)-0.065</f>
        <v>50.935000000000002</v>
      </c>
      <c r="G2082" s="71"/>
      <c r="H2082" s="58"/>
      <c r="I2082" s="15"/>
    </row>
    <row r="2083" spans="1:9" x14ac:dyDescent="0.25">
      <c r="A2083" s="269"/>
      <c r="B2083" s="445"/>
      <c r="C2083" s="392" t="s">
        <v>369</v>
      </c>
      <c r="D2083" s="393">
        <v>1.02</v>
      </c>
      <c r="E2083" s="393">
        <v>50</v>
      </c>
      <c r="F2083" s="394">
        <f>(D2083*E2083)-0.065</f>
        <v>50.935000000000002</v>
      </c>
      <c r="G2083" s="71"/>
      <c r="H2083" s="58"/>
      <c r="I2083" s="15"/>
    </row>
    <row r="2084" spans="1:9" x14ac:dyDescent="0.25">
      <c r="A2084" s="269"/>
      <c r="B2084" s="445"/>
      <c r="C2084" s="392" t="s">
        <v>435</v>
      </c>
      <c r="D2084" s="393">
        <v>1.02</v>
      </c>
      <c r="E2084" s="393">
        <v>0.38</v>
      </c>
      <c r="F2084" s="394">
        <f>D2084*E2084</f>
        <v>0.3876</v>
      </c>
      <c r="G2084" s="71"/>
      <c r="H2084" s="58"/>
      <c r="I2084" s="15"/>
    </row>
    <row r="2085" spans="1:9" x14ac:dyDescent="0.25">
      <c r="A2085" s="269"/>
      <c r="B2085" s="444" t="s">
        <v>376</v>
      </c>
      <c r="C2085" s="392" t="s">
        <v>437</v>
      </c>
      <c r="D2085" s="393">
        <v>1.02</v>
      </c>
      <c r="E2085" s="393">
        <v>0.38</v>
      </c>
      <c r="F2085" s="394">
        <f>D2085*E2085</f>
        <v>0.3876</v>
      </c>
      <c r="G2085" s="71"/>
      <c r="H2085" s="58"/>
      <c r="I2085" s="15"/>
    </row>
    <row r="2086" spans="1:9" x14ac:dyDescent="0.25">
      <c r="A2086" s="269"/>
      <c r="B2086" s="445"/>
      <c r="C2086" s="392" t="s">
        <v>368</v>
      </c>
      <c r="D2086" s="393">
        <v>1.02</v>
      </c>
      <c r="E2086" s="393">
        <v>49</v>
      </c>
      <c r="F2086" s="394">
        <f>(D2086*E2086)-0.065</f>
        <v>49.915000000000006</v>
      </c>
      <c r="G2086" s="71"/>
      <c r="H2086" s="58"/>
      <c r="I2086" s="15"/>
    </row>
    <row r="2087" spans="1:9" x14ac:dyDescent="0.25">
      <c r="A2087" s="269"/>
      <c r="B2087" s="445"/>
      <c r="C2087" s="392" t="s">
        <v>369</v>
      </c>
      <c r="D2087" s="393">
        <v>1.02</v>
      </c>
      <c r="E2087" s="393">
        <v>49</v>
      </c>
      <c r="F2087" s="394">
        <f>(D2087*E2087)-0.065</f>
        <v>49.915000000000006</v>
      </c>
      <c r="G2087" s="71"/>
      <c r="H2087" s="58"/>
      <c r="I2087" s="15"/>
    </row>
    <row r="2088" spans="1:9" x14ac:dyDescent="0.25">
      <c r="A2088" s="269"/>
      <c r="B2088" s="445"/>
      <c r="C2088" s="392" t="s">
        <v>435</v>
      </c>
      <c r="D2088" s="393">
        <v>1.02</v>
      </c>
      <c r="E2088" s="393">
        <v>0.38</v>
      </c>
      <c r="F2088" s="394">
        <f>D2088*E2088</f>
        <v>0.3876</v>
      </c>
      <c r="G2088" s="71"/>
      <c r="H2088" s="58"/>
      <c r="I2088" s="15"/>
    </row>
    <row r="2089" spans="1:9" x14ac:dyDescent="0.25">
      <c r="A2089" s="269"/>
      <c r="B2089" s="496" t="s">
        <v>69</v>
      </c>
      <c r="C2089" s="497"/>
      <c r="D2089" s="497"/>
      <c r="E2089" s="498"/>
      <c r="F2089" s="358">
        <f>SUM(F2081:F2088)-0.01</f>
        <v>203.24040000000005</v>
      </c>
      <c r="G2089" s="71"/>
      <c r="H2089" s="58"/>
      <c r="I2089" s="15"/>
    </row>
    <row r="2090" spans="1:9" x14ac:dyDescent="0.25">
      <c r="A2090" s="278"/>
      <c r="B2090" s="86"/>
      <c r="C2090" s="16"/>
      <c r="D2090" s="16"/>
      <c r="E2090" s="16"/>
      <c r="F2090" s="16"/>
      <c r="G2090" s="98"/>
      <c r="H2090" s="12"/>
      <c r="I2090" s="34"/>
    </row>
    <row r="2091" spans="1:9" ht="15.75" customHeight="1" x14ac:dyDescent="0.25">
      <c r="A2091" s="269"/>
      <c r="B2091" s="55"/>
      <c r="C2091" s="56"/>
      <c r="D2091" s="56"/>
      <c r="E2091" s="56"/>
      <c r="F2091" s="56"/>
      <c r="G2091" s="71"/>
      <c r="H2091" s="58"/>
      <c r="I2091" s="15"/>
    </row>
    <row r="2092" spans="1:9" x14ac:dyDescent="0.25">
      <c r="A2092" s="269"/>
      <c r="B2092" s="55"/>
      <c r="C2092" s="56"/>
      <c r="D2092" s="56"/>
      <c r="E2092" s="56"/>
      <c r="F2092" s="56"/>
      <c r="G2092" s="71"/>
      <c r="H2092" s="58"/>
      <c r="I2092" s="15"/>
    </row>
    <row r="2093" spans="1:9" x14ac:dyDescent="0.25">
      <c r="A2093" s="269"/>
      <c r="B2093" s="454" t="s">
        <v>478</v>
      </c>
      <c r="C2093" s="454"/>
      <c r="D2093" s="454"/>
      <c r="E2093" s="454"/>
      <c r="F2093" s="277">
        <f>F2089</f>
        <v>203.24040000000005</v>
      </c>
      <c r="G2093" s="57" t="s">
        <v>21</v>
      </c>
      <c r="H2093" s="58"/>
      <c r="I2093" s="15"/>
    </row>
    <row r="2094" spans="1:9" x14ac:dyDescent="0.25">
      <c r="A2094" s="269"/>
      <c r="B2094" s="276"/>
      <c r="C2094" s="259"/>
      <c r="D2094" s="259"/>
      <c r="E2094" s="259"/>
      <c r="F2094" s="277"/>
      <c r="G2094" s="57"/>
      <c r="H2094" s="58"/>
      <c r="I2094" s="15"/>
    </row>
    <row r="2095" spans="1:9" x14ac:dyDescent="0.25">
      <c r="A2095" s="269"/>
      <c r="B2095" s="276"/>
      <c r="C2095" s="259"/>
      <c r="D2095" s="259"/>
      <c r="E2095" s="259"/>
      <c r="F2095" s="277"/>
      <c r="G2095" s="57"/>
      <c r="H2095" s="58"/>
      <c r="I2095" s="15"/>
    </row>
    <row r="2096" spans="1:9" x14ac:dyDescent="0.25">
      <c r="A2096" s="269"/>
      <c r="B2096" s="276"/>
      <c r="C2096" s="259"/>
      <c r="D2096" s="259"/>
      <c r="E2096" s="259"/>
      <c r="F2096" s="277"/>
      <c r="G2096" s="57"/>
      <c r="H2096" s="58"/>
      <c r="I2096" s="15"/>
    </row>
    <row r="2097" spans="1:9" x14ac:dyDescent="0.25">
      <c r="A2097" s="269"/>
      <c r="B2097" s="55"/>
      <c r="C2097" s="56"/>
      <c r="D2097" s="56"/>
      <c r="E2097" s="56"/>
      <c r="F2097" s="56"/>
      <c r="G2097" s="71"/>
      <c r="H2097" s="58"/>
      <c r="I2097" s="15"/>
    </row>
    <row r="2098" spans="1:9" x14ac:dyDescent="0.25">
      <c r="A2098" s="269"/>
      <c r="B2098" s="55"/>
      <c r="C2098" s="56"/>
      <c r="D2098" s="56"/>
      <c r="E2098" s="56"/>
      <c r="F2098" s="56"/>
      <c r="G2098" s="71"/>
      <c r="H2098" s="58"/>
      <c r="I2098" s="15"/>
    </row>
    <row r="2099" spans="1:9" x14ac:dyDescent="0.25">
      <c r="A2099" s="269"/>
      <c r="B2099" s="55"/>
      <c r="C2099" s="56"/>
      <c r="D2099" s="56"/>
      <c r="E2099" s="56"/>
      <c r="F2099" s="56"/>
      <c r="G2099" s="71"/>
      <c r="H2099" s="58"/>
      <c r="I2099" s="15"/>
    </row>
    <row r="2100" spans="1:9" x14ac:dyDescent="0.25">
      <c r="A2100" s="269"/>
      <c r="B2100" s="55"/>
      <c r="C2100" s="56"/>
      <c r="D2100" s="56"/>
      <c r="E2100" s="56"/>
      <c r="F2100" s="56"/>
      <c r="G2100" s="71"/>
      <c r="H2100" s="58"/>
      <c r="I2100" s="15"/>
    </row>
    <row r="2101" spans="1:9" x14ac:dyDescent="0.25">
      <c r="A2101" s="269"/>
      <c r="B2101" s="55"/>
      <c r="C2101" s="56"/>
      <c r="D2101" s="56"/>
      <c r="E2101" s="56"/>
      <c r="F2101" s="56"/>
      <c r="G2101" s="71"/>
      <c r="H2101" s="58"/>
      <c r="I2101" s="15"/>
    </row>
    <row r="2102" spans="1:9" x14ac:dyDescent="0.25">
      <c r="A2102" s="269"/>
      <c r="B2102" s="55"/>
      <c r="C2102" s="56"/>
      <c r="D2102" s="56"/>
      <c r="E2102" s="56"/>
      <c r="F2102" s="56"/>
      <c r="G2102" s="71"/>
      <c r="H2102" s="58"/>
      <c r="I2102" s="15"/>
    </row>
    <row r="2103" spans="1:9" x14ac:dyDescent="0.25">
      <c r="A2103" s="269"/>
      <c r="B2103" s="55"/>
      <c r="C2103" s="56"/>
      <c r="D2103" s="56"/>
      <c r="E2103" s="56"/>
      <c r="F2103" s="56"/>
      <c r="G2103" s="71"/>
      <c r="H2103" s="58"/>
      <c r="I2103" s="15"/>
    </row>
    <row r="2104" spans="1:9" x14ac:dyDescent="0.25">
      <c r="A2104" s="269"/>
      <c r="B2104" s="55"/>
      <c r="C2104" s="56"/>
      <c r="D2104" s="56"/>
      <c r="E2104" s="56"/>
      <c r="F2104" s="56"/>
      <c r="G2104" s="71"/>
      <c r="H2104" s="58"/>
      <c r="I2104" s="15"/>
    </row>
    <row r="2105" spans="1:9" x14ac:dyDescent="0.25">
      <c r="A2105" s="269"/>
      <c r="B2105" s="55"/>
      <c r="C2105" s="56"/>
      <c r="D2105" s="56"/>
      <c r="E2105" s="56"/>
      <c r="F2105" s="56"/>
      <c r="G2105" s="71"/>
      <c r="H2105" s="58"/>
      <c r="I2105" s="15"/>
    </row>
    <row r="2106" spans="1:9" x14ac:dyDescent="0.25">
      <c r="A2106" s="269"/>
      <c r="B2106" s="55"/>
      <c r="C2106" s="56"/>
      <c r="D2106" s="56"/>
      <c r="E2106" s="56"/>
      <c r="F2106" s="56"/>
      <c r="G2106" s="71"/>
      <c r="H2106" s="58"/>
      <c r="I2106" s="15"/>
    </row>
    <row r="2107" spans="1:9" x14ac:dyDescent="0.25">
      <c r="A2107" s="269"/>
      <c r="B2107" s="55"/>
      <c r="C2107" s="56"/>
      <c r="D2107" s="56"/>
      <c r="E2107" s="56"/>
      <c r="F2107" s="56"/>
      <c r="G2107" s="71"/>
      <c r="H2107" s="58"/>
      <c r="I2107" s="15"/>
    </row>
    <row r="2108" spans="1:9" x14ac:dyDescent="0.25">
      <c r="A2108" s="269"/>
      <c r="B2108" s="55"/>
      <c r="C2108" s="56"/>
      <c r="D2108" s="56"/>
      <c r="E2108" s="56"/>
      <c r="F2108" s="56"/>
      <c r="G2108" s="71"/>
      <c r="H2108" s="58"/>
      <c r="I2108" s="15"/>
    </row>
    <row r="2109" spans="1:9" x14ac:dyDescent="0.25">
      <c r="A2109" s="269"/>
      <c r="B2109" s="55"/>
      <c r="C2109" s="56"/>
      <c r="D2109" s="56"/>
      <c r="E2109" s="56"/>
      <c r="F2109" s="56"/>
      <c r="G2109" s="71"/>
      <c r="H2109" s="58"/>
      <c r="I2109" s="15"/>
    </row>
    <row r="2110" spans="1:9" x14ac:dyDescent="0.25">
      <c r="A2110" s="269" t="s">
        <v>479</v>
      </c>
      <c r="B2110" s="447" t="s">
        <v>480</v>
      </c>
      <c r="C2110" s="447"/>
      <c r="D2110" s="447"/>
      <c r="E2110" s="447"/>
      <c r="F2110" s="447"/>
      <c r="G2110" s="447"/>
      <c r="H2110" s="58" t="s">
        <v>107</v>
      </c>
      <c r="I2110" s="15">
        <f>F2131</f>
        <v>2173.4300000000003</v>
      </c>
    </row>
    <row r="2111" spans="1:9" x14ac:dyDescent="0.25">
      <c r="A2111" s="269"/>
      <c r="B2111" s="55"/>
      <c r="C2111" s="56"/>
      <c r="D2111" s="56"/>
      <c r="E2111" s="56"/>
      <c r="F2111" s="56"/>
      <c r="G2111" s="71"/>
      <c r="H2111" s="58"/>
      <c r="I2111" s="15"/>
    </row>
    <row r="2112" spans="1:9" x14ac:dyDescent="0.25">
      <c r="A2112" s="269"/>
      <c r="B2112" s="450" t="s">
        <v>493</v>
      </c>
      <c r="C2112" s="450"/>
      <c r="D2112" s="56"/>
      <c r="E2112" s="56"/>
      <c r="F2112" s="56"/>
      <c r="G2112" s="71"/>
      <c r="H2112" s="58"/>
      <c r="I2112" s="15"/>
    </row>
    <row r="2113" spans="1:9" x14ac:dyDescent="0.25">
      <c r="A2113" s="269"/>
      <c r="B2113" s="55"/>
      <c r="C2113" s="56"/>
      <c r="D2113" s="56"/>
      <c r="E2113" s="56"/>
      <c r="F2113" s="56"/>
      <c r="G2113" s="71"/>
      <c r="H2113" s="58"/>
      <c r="I2113" s="15"/>
    </row>
    <row r="2114" spans="1:9" x14ac:dyDescent="0.25">
      <c r="A2114" s="269"/>
      <c r="B2114" s="446"/>
      <c r="C2114" s="446"/>
      <c r="D2114" s="446"/>
      <c r="E2114" s="446"/>
      <c r="F2114" s="446"/>
      <c r="G2114" s="446"/>
      <c r="H2114" s="446"/>
      <c r="I2114" s="15"/>
    </row>
    <row r="2115" spans="1:9" x14ac:dyDescent="0.25">
      <c r="A2115" s="269"/>
      <c r="B2115" s="496" t="s">
        <v>434</v>
      </c>
      <c r="C2115" s="497"/>
      <c r="D2115" s="497"/>
      <c r="E2115" s="497"/>
      <c r="F2115" s="497"/>
      <c r="G2115" s="497"/>
      <c r="H2115" s="497"/>
      <c r="I2115" s="498"/>
    </row>
    <row r="2116" spans="1:9" x14ac:dyDescent="0.25">
      <c r="A2116" s="269"/>
      <c r="B2116" s="552" t="s">
        <v>480</v>
      </c>
      <c r="C2116" s="553"/>
      <c r="D2116" s="553"/>
      <c r="E2116" s="553"/>
      <c r="F2116" s="553"/>
      <c r="G2116" s="553"/>
      <c r="H2116" s="553"/>
      <c r="I2116" s="554"/>
    </row>
    <row r="2117" spans="1:9" x14ac:dyDescent="0.25">
      <c r="A2117" s="269"/>
      <c r="B2117" s="425" t="s">
        <v>484</v>
      </c>
      <c r="C2117" s="395"/>
      <c r="D2117" s="395"/>
      <c r="E2117" s="395"/>
      <c r="F2117" s="395"/>
      <c r="G2117" s="396"/>
      <c r="H2117" s="397"/>
      <c r="I2117" s="398"/>
    </row>
    <row r="2118" spans="1:9" x14ac:dyDescent="0.25">
      <c r="A2118" s="269"/>
      <c r="B2118" s="405" t="s">
        <v>65</v>
      </c>
      <c r="C2118" s="406" t="s">
        <v>66</v>
      </c>
      <c r="D2118" s="407" t="s">
        <v>382</v>
      </c>
      <c r="E2118" s="408" t="s">
        <v>109</v>
      </c>
      <c r="F2118" s="408" t="s">
        <v>485</v>
      </c>
      <c r="G2118" s="407" t="s">
        <v>383</v>
      </c>
      <c r="H2118" s="407" t="s">
        <v>486</v>
      </c>
      <c r="I2118" s="409" t="s">
        <v>487</v>
      </c>
    </row>
    <row r="2119" spans="1:9" x14ac:dyDescent="0.25">
      <c r="A2119" s="269"/>
      <c r="B2119" s="399"/>
      <c r="C2119" s="400"/>
      <c r="D2119" s="401"/>
      <c r="E2119" s="402"/>
      <c r="F2119" s="402"/>
      <c r="G2119" s="401"/>
      <c r="H2119" s="401"/>
      <c r="I2119" s="398"/>
    </row>
    <row r="2120" spans="1:9" x14ac:dyDescent="0.25">
      <c r="A2120" s="269"/>
      <c r="B2120" s="555" t="s">
        <v>488</v>
      </c>
      <c r="C2120" s="557" t="s">
        <v>274</v>
      </c>
      <c r="D2120" s="410">
        <v>50</v>
      </c>
      <c r="E2120" s="411">
        <v>10</v>
      </c>
      <c r="F2120" s="410">
        <v>0.1</v>
      </c>
      <c r="G2120" s="412">
        <v>1.73</v>
      </c>
      <c r="H2120" s="410">
        <v>0.63</v>
      </c>
      <c r="I2120" s="413">
        <f>(D2120/F2120)*G2120*H2120</f>
        <v>544.95000000000005</v>
      </c>
    </row>
    <row r="2121" spans="1:9" x14ac:dyDescent="0.25">
      <c r="A2121" s="269"/>
      <c r="B2121" s="556"/>
      <c r="C2121" s="558"/>
      <c r="D2121" s="414">
        <v>50</v>
      </c>
      <c r="E2121" s="408">
        <v>10</v>
      </c>
      <c r="F2121" s="415">
        <v>0.1</v>
      </c>
      <c r="G2121" s="416">
        <v>1.8</v>
      </c>
      <c r="H2121" s="415">
        <v>0.63</v>
      </c>
      <c r="I2121" s="417">
        <f>(D2121/F2121)*G2121*H2121</f>
        <v>567</v>
      </c>
    </row>
    <row r="2122" spans="1:9" x14ac:dyDescent="0.25">
      <c r="A2122" s="269"/>
      <c r="B2122" s="404" t="s">
        <v>489</v>
      </c>
      <c r="C2122" s="397" t="s">
        <v>275</v>
      </c>
      <c r="D2122" s="397">
        <v>48</v>
      </c>
      <c r="E2122" s="402">
        <v>10</v>
      </c>
      <c r="F2122" s="397">
        <v>0.12</v>
      </c>
      <c r="G2122" s="396">
        <v>3.24</v>
      </c>
      <c r="H2122" s="397">
        <v>0.63</v>
      </c>
      <c r="I2122" s="403">
        <f>(D2122/F2122)*G2122*H2122</f>
        <v>816.48</v>
      </c>
    </row>
    <row r="2123" spans="1:9" x14ac:dyDescent="0.25">
      <c r="A2123" s="269"/>
      <c r="B2123" s="426"/>
      <c r="C2123" s="418"/>
      <c r="D2123" s="418"/>
      <c r="E2123" s="418"/>
      <c r="F2123" s="418"/>
      <c r="G2123" s="416"/>
      <c r="H2123" s="415"/>
      <c r="I2123" s="409"/>
    </row>
    <row r="2124" spans="1:9" x14ac:dyDescent="0.25">
      <c r="A2124" s="269"/>
      <c r="B2124" s="426" t="s">
        <v>490</v>
      </c>
      <c r="C2124" s="418"/>
      <c r="D2124" s="418"/>
      <c r="E2124" s="418"/>
      <c r="F2124" s="418"/>
      <c r="G2124" s="416"/>
      <c r="H2124" s="415"/>
      <c r="I2124" s="409"/>
    </row>
    <row r="2125" spans="1:9" x14ac:dyDescent="0.25">
      <c r="A2125" s="269"/>
      <c r="B2125" s="399" t="s">
        <v>65</v>
      </c>
      <c r="C2125" s="400" t="s">
        <v>66</v>
      </c>
      <c r="D2125" s="401" t="s">
        <v>382</v>
      </c>
      <c r="E2125" s="402" t="s">
        <v>109</v>
      </c>
      <c r="F2125" s="401" t="s">
        <v>491</v>
      </c>
      <c r="G2125" s="401" t="s">
        <v>492</v>
      </c>
      <c r="H2125" s="401" t="s">
        <v>486</v>
      </c>
      <c r="I2125" s="398" t="s">
        <v>487</v>
      </c>
    </row>
    <row r="2126" spans="1:9" x14ac:dyDescent="0.25">
      <c r="A2126" s="269"/>
      <c r="B2126" s="414" t="s">
        <v>488</v>
      </c>
      <c r="C2126" s="415" t="s">
        <v>274</v>
      </c>
      <c r="D2126" s="415">
        <v>50</v>
      </c>
      <c r="E2126" s="408">
        <v>6.3</v>
      </c>
      <c r="F2126" s="416">
        <f>D2126</f>
        <v>50</v>
      </c>
      <c r="G2126" s="415">
        <v>10</v>
      </c>
      <c r="H2126" s="415">
        <v>0.25</v>
      </c>
      <c r="I2126" s="417">
        <f>(F2126*G2126*H2126)</f>
        <v>125</v>
      </c>
    </row>
    <row r="2127" spans="1:9" x14ac:dyDescent="0.25">
      <c r="A2127" s="269"/>
      <c r="B2127" s="414" t="s">
        <v>489</v>
      </c>
      <c r="C2127" s="415" t="s">
        <v>275</v>
      </c>
      <c r="D2127" s="415">
        <v>48</v>
      </c>
      <c r="E2127" s="408">
        <v>6.3</v>
      </c>
      <c r="F2127" s="416">
        <f>D2127</f>
        <v>48</v>
      </c>
      <c r="G2127" s="415">
        <v>10</v>
      </c>
      <c r="H2127" s="415">
        <v>0.25</v>
      </c>
      <c r="I2127" s="417">
        <f>(F2127*G2127*H2127)</f>
        <v>120</v>
      </c>
    </row>
    <row r="2128" spans="1:9" x14ac:dyDescent="0.25">
      <c r="A2128" s="269"/>
      <c r="B2128" s="559" t="s">
        <v>481</v>
      </c>
      <c r="C2128" s="560"/>
      <c r="D2128" s="560"/>
      <c r="E2128" s="560"/>
      <c r="F2128" s="560"/>
      <c r="G2128" s="560"/>
      <c r="H2128" s="560"/>
      <c r="I2128" s="427">
        <f>I2127+I2126+I2122+I2121+I2120</f>
        <v>2173.4300000000003</v>
      </c>
    </row>
    <row r="2129" spans="1:9" x14ac:dyDescent="0.25">
      <c r="A2129" s="269"/>
      <c r="B2129" s="528"/>
      <c r="C2129" s="528"/>
      <c r="D2129" s="528"/>
      <c r="E2129" s="528"/>
      <c r="F2129" s="528"/>
      <c r="G2129" s="528"/>
      <c r="H2129" s="96"/>
      <c r="I2129" s="15"/>
    </row>
    <row r="2130" spans="1:9" x14ac:dyDescent="0.25">
      <c r="A2130" s="269"/>
      <c r="B2130" s="55"/>
      <c r="C2130" s="56"/>
      <c r="D2130" s="56"/>
      <c r="E2130" s="56"/>
      <c r="F2130" s="56"/>
      <c r="G2130" s="71"/>
      <c r="H2130" s="58"/>
      <c r="I2130" s="15"/>
    </row>
    <row r="2131" spans="1:9" x14ac:dyDescent="0.25">
      <c r="A2131" s="269"/>
      <c r="B2131" s="454" t="s">
        <v>482</v>
      </c>
      <c r="C2131" s="454"/>
      <c r="D2131" s="454"/>
      <c r="E2131" s="454"/>
      <c r="F2131" s="277">
        <f>I2128</f>
        <v>2173.4300000000003</v>
      </c>
      <c r="G2131" s="57" t="s">
        <v>107</v>
      </c>
      <c r="H2131" s="58"/>
      <c r="I2131" s="15"/>
    </row>
    <row r="2132" spans="1:9" x14ac:dyDescent="0.25">
      <c r="A2132" s="269"/>
      <c r="B2132" s="276"/>
      <c r="C2132" s="259"/>
      <c r="D2132" s="259"/>
      <c r="E2132" s="259"/>
      <c r="F2132" s="277"/>
      <c r="G2132" s="57"/>
      <c r="H2132" s="58"/>
      <c r="I2132" s="15"/>
    </row>
    <row r="2133" spans="1:9" x14ac:dyDescent="0.25">
      <c r="A2133" s="269"/>
      <c r="B2133" s="276"/>
      <c r="C2133" s="259"/>
      <c r="D2133" s="259"/>
      <c r="E2133" s="259"/>
      <c r="F2133" s="277"/>
      <c r="G2133" s="57"/>
      <c r="H2133" s="58"/>
      <c r="I2133" s="15"/>
    </row>
    <row r="2134" spans="1:9" x14ac:dyDescent="0.25">
      <c r="A2134" s="269"/>
      <c r="B2134" s="276"/>
      <c r="C2134" s="259"/>
      <c r="D2134" s="259"/>
      <c r="E2134" s="259"/>
      <c r="F2134" s="277"/>
      <c r="G2134" s="57"/>
      <c r="H2134" s="58"/>
      <c r="I2134" s="15"/>
    </row>
    <row r="2135" spans="1:9" x14ac:dyDescent="0.25">
      <c r="A2135" s="269"/>
      <c r="B2135" s="276"/>
      <c r="C2135" s="259"/>
      <c r="D2135" s="259"/>
      <c r="E2135" s="259"/>
      <c r="F2135" s="277"/>
      <c r="G2135" s="57"/>
      <c r="H2135" s="58"/>
      <c r="I2135" s="15"/>
    </row>
    <row r="2136" spans="1:9" x14ac:dyDescent="0.25">
      <c r="A2136" s="269"/>
      <c r="B2136" s="276"/>
      <c r="C2136" s="259"/>
      <c r="D2136" s="259"/>
      <c r="E2136" s="259"/>
      <c r="F2136" s="277"/>
      <c r="G2136" s="57"/>
      <c r="H2136" s="58"/>
      <c r="I2136" s="15"/>
    </row>
    <row r="2137" spans="1:9" x14ac:dyDescent="0.25">
      <c r="A2137" s="269"/>
      <c r="B2137" s="276"/>
      <c r="C2137" s="259"/>
      <c r="D2137" s="259"/>
      <c r="E2137" s="259"/>
      <c r="F2137" s="277"/>
      <c r="G2137" s="57"/>
      <c r="H2137" s="58"/>
      <c r="I2137" s="15"/>
    </row>
    <row r="2138" spans="1:9" x14ac:dyDescent="0.25">
      <c r="A2138" s="269"/>
      <c r="B2138" s="276"/>
      <c r="C2138" s="259"/>
      <c r="D2138" s="259"/>
      <c r="E2138" s="259"/>
      <c r="F2138" s="277"/>
      <c r="G2138" s="57"/>
      <c r="H2138" s="58"/>
      <c r="I2138" s="15"/>
    </row>
    <row r="2139" spans="1:9" x14ac:dyDescent="0.25">
      <c r="A2139" s="269"/>
      <c r="B2139" s="276"/>
      <c r="C2139" s="259"/>
      <c r="D2139" s="259"/>
      <c r="E2139" s="259"/>
      <c r="F2139" s="277"/>
      <c r="G2139" s="57"/>
      <c r="H2139" s="58"/>
      <c r="I2139" s="15"/>
    </row>
    <row r="2140" spans="1:9" x14ac:dyDescent="0.25">
      <c r="A2140" s="269"/>
      <c r="B2140" s="276"/>
      <c r="C2140" s="259"/>
      <c r="D2140" s="259"/>
      <c r="E2140" s="259"/>
      <c r="F2140" s="277"/>
      <c r="G2140" s="57"/>
      <c r="H2140" s="58"/>
      <c r="I2140" s="15"/>
    </row>
    <row r="2141" spans="1:9" x14ac:dyDescent="0.25">
      <c r="A2141" s="269"/>
      <c r="B2141" s="276"/>
      <c r="C2141" s="259"/>
      <c r="D2141" s="259"/>
      <c r="E2141" s="259"/>
      <c r="F2141" s="277"/>
      <c r="G2141" s="57"/>
      <c r="H2141" s="58"/>
      <c r="I2141" s="15"/>
    </row>
    <row r="2142" spans="1:9" x14ac:dyDescent="0.25">
      <c r="A2142" s="269"/>
      <c r="B2142" s="276"/>
      <c r="C2142" s="259"/>
      <c r="D2142" s="259"/>
      <c r="E2142" s="259"/>
      <c r="F2142" s="277"/>
      <c r="G2142" s="57"/>
      <c r="H2142" s="58"/>
      <c r="I2142" s="15"/>
    </row>
    <row r="2143" spans="1:9" x14ac:dyDescent="0.25">
      <c r="A2143" s="269"/>
      <c r="B2143" s="276"/>
      <c r="C2143" s="259"/>
      <c r="D2143" s="259"/>
      <c r="E2143" s="259"/>
      <c r="F2143" s="277"/>
      <c r="G2143" s="57"/>
      <c r="H2143" s="58"/>
      <c r="I2143" s="15"/>
    </row>
    <row r="2144" spans="1:9" x14ac:dyDescent="0.25">
      <c r="A2144" s="269"/>
      <c r="B2144" s="276"/>
      <c r="C2144" s="259"/>
      <c r="D2144" s="259"/>
      <c r="E2144" s="259"/>
      <c r="F2144" s="277"/>
      <c r="G2144" s="57"/>
      <c r="H2144" s="58"/>
      <c r="I2144" s="15"/>
    </row>
    <row r="2145" spans="1:9" x14ac:dyDescent="0.25">
      <c r="A2145" s="269"/>
      <c r="B2145" s="55"/>
      <c r="C2145" s="56"/>
      <c r="D2145" s="56"/>
      <c r="E2145" s="56"/>
      <c r="F2145" s="56"/>
      <c r="G2145" s="71"/>
      <c r="H2145" s="58"/>
      <c r="I2145" s="15"/>
    </row>
    <row r="2146" spans="1:9" x14ac:dyDescent="0.25">
      <c r="A2146" s="269"/>
      <c r="B2146" s="27"/>
      <c r="C2146" s="133"/>
      <c r="D2146" s="133"/>
      <c r="E2146" s="10"/>
      <c r="F2146" s="10"/>
      <c r="G2146" s="11"/>
      <c r="H2146" s="33"/>
      <c r="I2146" s="15"/>
    </row>
    <row r="2147" spans="1:9" x14ac:dyDescent="0.25">
      <c r="A2147" s="269"/>
      <c r="B2147" s="27"/>
      <c r="C2147" s="133"/>
      <c r="D2147" s="133"/>
      <c r="E2147" s="10"/>
      <c r="F2147" s="10"/>
      <c r="G2147" s="11"/>
      <c r="H2147" s="33"/>
      <c r="I2147" s="15"/>
    </row>
    <row r="2148" spans="1:9" x14ac:dyDescent="0.25">
      <c r="A2148" s="269"/>
      <c r="B2148" s="27"/>
      <c r="C2148" s="133"/>
      <c r="D2148" s="133"/>
      <c r="E2148" s="10"/>
      <c r="F2148" s="10"/>
      <c r="G2148" s="11"/>
      <c r="H2148" s="33"/>
      <c r="I2148" s="15"/>
    </row>
    <row r="2149" spans="1:9" x14ac:dyDescent="0.25">
      <c r="A2149" s="269"/>
      <c r="B2149" s="27"/>
      <c r="C2149" s="133"/>
      <c r="D2149" s="133"/>
      <c r="E2149" s="10"/>
      <c r="F2149" s="10"/>
      <c r="G2149" s="11"/>
      <c r="H2149" s="33"/>
      <c r="I2149" s="15"/>
    </row>
    <row r="2150" spans="1:9" x14ac:dyDescent="0.25">
      <c r="A2150" s="20"/>
      <c r="B2150" s="112"/>
      <c r="C2150" s="113"/>
      <c r="D2150" s="252"/>
      <c r="E2150" s="113"/>
      <c r="F2150" s="113"/>
      <c r="G2150" s="115"/>
      <c r="H2150" s="37"/>
      <c r="I2150" s="34"/>
    </row>
    <row r="2151" spans="1:9" x14ac:dyDescent="0.25">
      <c r="A2151" s="269" t="s">
        <v>363</v>
      </c>
      <c r="B2151" s="447" t="s">
        <v>364</v>
      </c>
      <c r="C2151" s="447"/>
      <c r="D2151" s="447"/>
      <c r="E2151" s="447"/>
      <c r="F2151" s="447"/>
      <c r="G2151" s="447"/>
      <c r="H2151" s="37"/>
      <c r="I2151" s="34"/>
    </row>
    <row r="2152" spans="1:9" x14ac:dyDescent="0.25">
      <c r="A2152" s="20"/>
      <c r="B2152" s="112"/>
      <c r="C2152" s="113"/>
      <c r="D2152" s="252"/>
      <c r="E2152" s="113"/>
      <c r="F2152" s="113"/>
      <c r="G2152" s="115"/>
      <c r="H2152" s="37"/>
      <c r="I2152" s="34"/>
    </row>
    <row r="2153" spans="1:9" x14ac:dyDescent="0.25">
      <c r="A2153" s="269" t="s">
        <v>370</v>
      </c>
      <c r="B2153" s="439" t="s">
        <v>371</v>
      </c>
      <c r="C2153" s="440"/>
      <c r="D2153" s="440"/>
      <c r="E2153" s="440"/>
      <c r="F2153" s="440"/>
      <c r="G2153" s="441"/>
      <c r="H2153" s="58" t="s">
        <v>176</v>
      </c>
      <c r="I2153" s="70">
        <f>F2195</f>
        <v>275.16999999999996</v>
      </c>
    </row>
    <row r="2154" spans="1:9" x14ac:dyDescent="0.25">
      <c r="A2154" s="269"/>
      <c r="B2154" s="55"/>
      <c r="C2154" s="56"/>
      <c r="D2154" s="56"/>
      <c r="E2154" s="56"/>
      <c r="F2154" s="56"/>
      <c r="G2154" s="71"/>
      <c r="H2154" s="58"/>
      <c r="I2154" s="70"/>
    </row>
    <row r="2155" spans="1:9" x14ac:dyDescent="0.25">
      <c r="A2155" s="269"/>
      <c r="B2155" s="66"/>
      <c r="C2155" s="67"/>
      <c r="D2155" s="67"/>
      <c r="E2155" s="67"/>
      <c r="F2155" s="67"/>
      <c r="G2155" s="68"/>
      <c r="H2155" s="69"/>
      <c r="I2155" s="70"/>
    </row>
    <row r="2156" spans="1:9" x14ac:dyDescent="0.25">
      <c r="A2156" s="269"/>
      <c r="B2156" s="452" t="s">
        <v>439</v>
      </c>
      <c r="C2156" s="452"/>
      <c r="D2156" s="452"/>
      <c r="E2156" s="452"/>
      <c r="F2156" s="452"/>
      <c r="G2156" s="71"/>
      <c r="H2156" s="58"/>
      <c r="I2156" s="70"/>
    </row>
    <row r="2157" spans="1:9" x14ac:dyDescent="0.25">
      <c r="A2157" s="269"/>
      <c r="B2157" s="12" t="s">
        <v>372</v>
      </c>
      <c r="C2157" s="40" t="s">
        <v>23</v>
      </c>
      <c r="D2157" s="40" t="s">
        <v>232</v>
      </c>
      <c r="E2157" s="12" t="s">
        <v>339</v>
      </c>
      <c r="F2157" s="40" t="s">
        <v>269</v>
      </c>
      <c r="G2157" s="71"/>
      <c r="H2157" s="58"/>
      <c r="I2157" s="70"/>
    </row>
    <row r="2158" spans="1:9" x14ac:dyDescent="0.25">
      <c r="A2158" s="269"/>
      <c r="B2158" s="62" t="s">
        <v>366</v>
      </c>
      <c r="C2158" s="64" t="s">
        <v>376</v>
      </c>
      <c r="D2158" s="63" t="s">
        <v>381</v>
      </c>
      <c r="E2158" s="65" t="s">
        <v>440</v>
      </c>
      <c r="F2158" s="62">
        <f>60.94*2</f>
        <v>121.88</v>
      </c>
      <c r="G2158" s="71"/>
      <c r="H2158" s="58"/>
      <c r="I2158" s="70"/>
    </row>
    <row r="2159" spans="1:9" x14ac:dyDescent="0.25">
      <c r="A2159" s="269"/>
      <c r="B2159" s="62" t="s">
        <v>366</v>
      </c>
      <c r="C2159" s="64" t="s">
        <v>374</v>
      </c>
      <c r="D2159" s="63" t="s">
        <v>381</v>
      </c>
      <c r="E2159" s="65" t="s">
        <v>440</v>
      </c>
      <c r="F2159" s="62">
        <f>60.93*2</f>
        <v>121.86</v>
      </c>
      <c r="G2159" s="71"/>
      <c r="H2159" s="58"/>
      <c r="I2159" s="70"/>
    </row>
    <row r="2160" spans="1:9" x14ac:dyDescent="0.25">
      <c r="A2160" s="269"/>
      <c r="B2160" s="62" t="s">
        <v>432</v>
      </c>
      <c r="C2160" s="64" t="s">
        <v>374</v>
      </c>
      <c r="D2160" s="65" t="s">
        <v>440</v>
      </c>
      <c r="E2160" s="65" t="s">
        <v>375</v>
      </c>
      <c r="F2160" s="62">
        <v>142</v>
      </c>
      <c r="G2160" s="71"/>
      <c r="H2160" s="58"/>
      <c r="I2160" s="70"/>
    </row>
    <row r="2161" spans="1:9" x14ac:dyDescent="0.25">
      <c r="A2161" s="269"/>
      <c r="B2161" s="62" t="s">
        <v>432</v>
      </c>
      <c r="C2161" s="64" t="s">
        <v>376</v>
      </c>
      <c r="D2161" s="65" t="s">
        <v>440</v>
      </c>
      <c r="E2161" s="65" t="s">
        <v>375</v>
      </c>
      <c r="F2161" s="62">
        <v>134</v>
      </c>
      <c r="G2161" s="71"/>
      <c r="H2161" s="58"/>
      <c r="I2161" s="70"/>
    </row>
    <row r="2162" spans="1:9" x14ac:dyDescent="0.25">
      <c r="A2162" s="269"/>
      <c r="B2162" s="62" t="s">
        <v>373</v>
      </c>
      <c r="C2162" s="64" t="s">
        <v>374</v>
      </c>
      <c r="D2162" s="65" t="s">
        <v>375</v>
      </c>
      <c r="E2162" s="65" t="s">
        <v>441</v>
      </c>
      <c r="F2162" s="62">
        <v>94.9</v>
      </c>
      <c r="G2162" s="71"/>
      <c r="H2162" s="58"/>
      <c r="I2162" s="70"/>
    </row>
    <row r="2163" spans="1:9" x14ac:dyDescent="0.25">
      <c r="A2163" s="269"/>
      <c r="B2163" s="62" t="s">
        <v>373</v>
      </c>
      <c r="C2163" s="64" t="s">
        <v>376</v>
      </c>
      <c r="D2163" s="65" t="s">
        <v>375</v>
      </c>
      <c r="E2163" s="65" t="s">
        <v>441</v>
      </c>
      <c r="F2163" s="62">
        <v>94.9</v>
      </c>
      <c r="G2163" s="71"/>
      <c r="H2163" s="58"/>
      <c r="I2163" s="70"/>
    </row>
    <row r="2164" spans="1:9" x14ac:dyDescent="0.25">
      <c r="A2164" s="269"/>
      <c r="B2164" s="451" t="s">
        <v>69</v>
      </c>
      <c r="C2164" s="512"/>
      <c r="D2164" s="512"/>
      <c r="E2164" s="513"/>
      <c r="F2164" s="54">
        <f>SUM(F2158:F2163)</f>
        <v>709.54</v>
      </c>
      <c r="G2164" s="71"/>
      <c r="H2164" s="58"/>
      <c r="I2164" s="70"/>
    </row>
    <row r="2165" spans="1:9" x14ac:dyDescent="0.25">
      <c r="A2165" s="269"/>
      <c r="B2165" s="72"/>
      <c r="C2165" s="73"/>
      <c r="D2165" s="73"/>
      <c r="E2165" s="73"/>
      <c r="F2165" s="74"/>
      <c r="G2165" s="71"/>
      <c r="H2165" s="58"/>
      <c r="I2165" s="70"/>
    </row>
    <row r="2166" spans="1:9" x14ac:dyDescent="0.25">
      <c r="A2166" s="269"/>
      <c r="B2166" s="452" t="s">
        <v>442</v>
      </c>
      <c r="C2166" s="452"/>
      <c r="D2166" s="452"/>
      <c r="E2166" s="452"/>
      <c r="F2166" s="452"/>
      <c r="G2166" s="71"/>
      <c r="H2166" s="58"/>
      <c r="I2166" s="70"/>
    </row>
    <row r="2167" spans="1:9" x14ac:dyDescent="0.25">
      <c r="A2167" s="269"/>
      <c r="B2167" s="12" t="s">
        <v>276</v>
      </c>
      <c r="C2167" s="40" t="s">
        <v>23</v>
      </c>
      <c r="D2167" s="40" t="s">
        <v>232</v>
      </c>
      <c r="E2167" s="12" t="s">
        <v>339</v>
      </c>
      <c r="F2167" s="40" t="s">
        <v>269</v>
      </c>
      <c r="G2167" s="71"/>
      <c r="H2167" s="58"/>
      <c r="I2167" s="70"/>
    </row>
    <row r="2168" spans="1:9" x14ac:dyDescent="0.25">
      <c r="A2168" s="269"/>
      <c r="B2168" s="62" t="s">
        <v>443</v>
      </c>
      <c r="C2168" s="63" t="s">
        <v>374</v>
      </c>
      <c r="D2168" s="63" t="s">
        <v>395</v>
      </c>
      <c r="E2168" s="63" t="s">
        <v>381</v>
      </c>
      <c r="F2168" s="62">
        <f>78.27*2</f>
        <v>156.54</v>
      </c>
      <c r="G2168" s="71"/>
      <c r="H2168" s="58"/>
      <c r="I2168" s="70"/>
    </row>
    <row r="2169" spans="1:9" x14ac:dyDescent="0.25">
      <c r="A2169" s="269"/>
      <c r="B2169" s="62" t="s">
        <v>444</v>
      </c>
      <c r="C2169" s="63" t="s">
        <v>374</v>
      </c>
      <c r="D2169" s="65" t="s">
        <v>392</v>
      </c>
      <c r="E2169" s="65" t="s">
        <v>394</v>
      </c>
      <c r="F2169" s="62">
        <f>50*2</f>
        <v>100</v>
      </c>
      <c r="G2169" s="71"/>
      <c r="H2169" s="58"/>
      <c r="I2169" s="70"/>
    </row>
    <row r="2170" spans="1:9" x14ac:dyDescent="0.25">
      <c r="A2170" s="269"/>
      <c r="B2170" s="451" t="s">
        <v>69</v>
      </c>
      <c r="C2170" s="512"/>
      <c r="D2170" s="512"/>
      <c r="E2170" s="513"/>
      <c r="F2170" s="54">
        <f>SUM(F2168:F2169)</f>
        <v>256.53999999999996</v>
      </c>
      <c r="G2170" s="71"/>
      <c r="H2170" s="58"/>
      <c r="I2170" s="70"/>
    </row>
    <row r="2171" spans="1:9" x14ac:dyDescent="0.25">
      <c r="A2171" s="269"/>
      <c r="B2171" s="72"/>
      <c r="C2171" s="73"/>
      <c r="D2171" s="73"/>
      <c r="E2171" s="73"/>
      <c r="F2171" s="74"/>
      <c r="G2171" s="75"/>
      <c r="H2171" s="76"/>
      <c r="I2171" s="70"/>
    </row>
    <row r="2172" spans="1:9" x14ac:dyDescent="0.25">
      <c r="A2172" s="269"/>
      <c r="B2172" s="451" t="s">
        <v>445</v>
      </c>
      <c r="C2172" s="512"/>
      <c r="D2172" s="512"/>
      <c r="E2172" s="512"/>
      <c r="F2172" s="512"/>
      <c r="G2172" s="512"/>
      <c r="H2172" s="513"/>
      <c r="I2172" s="70"/>
    </row>
    <row r="2173" spans="1:9" x14ac:dyDescent="0.25">
      <c r="A2173" s="269"/>
      <c r="B2173" s="77" t="s">
        <v>372</v>
      </c>
      <c r="C2173" s="61" t="s">
        <v>23</v>
      </c>
      <c r="D2173" s="61" t="s">
        <v>232</v>
      </c>
      <c r="E2173" s="77" t="s">
        <v>339</v>
      </c>
      <c r="F2173" s="77" t="s">
        <v>7</v>
      </c>
      <c r="G2173" s="61" t="s">
        <v>177</v>
      </c>
      <c r="H2173" s="61" t="s">
        <v>377</v>
      </c>
      <c r="I2173" s="70"/>
    </row>
    <row r="2174" spans="1:9" x14ac:dyDescent="0.25">
      <c r="A2174" s="269"/>
      <c r="B2174" s="62" t="s">
        <v>446</v>
      </c>
      <c r="C2174" s="63" t="s">
        <v>379</v>
      </c>
      <c r="D2174" s="63" t="s">
        <v>381</v>
      </c>
      <c r="E2174" s="65" t="s">
        <v>440</v>
      </c>
      <c r="F2174" s="65">
        <v>60</v>
      </c>
      <c r="G2174" s="62">
        <v>0.45</v>
      </c>
      <c r="H2174" s="54">
        <f>F2174*G2174</f>
        <v>27</v>
      </c>
      <c r="I2174" s="70"/>
    </row>
    <row r="2175" spans="1:9" x14ac:dyDescent="0.25">
      <c r="A2175" s="269"/>
      <c r="B2175" s="62" t="s">
        <v>447</v>
      </c>
      <c r="C2175" s="63" t="s">
        <v>379</v>
      </c>
      <c r="D2175" s="65" t="s">
        <v>440</v>
      </c>
      <c r="E2175" s="65" t="s">
        <v>375</v>
      </c>
      <c r="F2175" s="65">
        <v>30</v>
      </c>
      <c r="G2175" s="62">
        <v>0.45</v>
      </c>
      <c r="H2175" s="54">
        <f>F2175*G2175</f>
        <v>13.5</v>
      </c>
      <c r="I2175" s="70"/>
    </row>
    <row r="2176" spans="1:9" x14ac:dyDescent="0.25">
      <c r="A2176" s="269"/>
      <c r="B2176" s="62" t="s">
        <v>378</v>
      </c>
      <c r="C2176" s="63" t="s">
        <v>379</v>
      </c>
      <c r="D2176" s="65" t="s">
        <v>375</v>
      </c>
      <c r="E2176" s="65" t="s">
        <v>426</v>
      </c>
      <c r="F2176" s="65">
        <v>50</v>
      </c>
      <c r="G2176" s="62">
        <v>0.45</v>
      </c>
      <c r="H2176" s="54">
        <f>F2176*G2176</f>
        <v>22.5</v>
      </c>
      <c r="I2176" s="70"/>
    </row>
    <row r="2177" spans="1:9" x14ac:dyDescent="0.25">
      <c r="A2177" s="269"/>
      <c r="B2177" s="451" t="s">
        <v>69</v>
      </c>
      <c r="C2177" s="512"/>
      <c r="D2177" s="512"/>
      <c r="E2177" s="512"/>
      <c r="F2177" s="512"/>
      <c r="G2177" s="513"/>
      <c r="H2177" s="54">
        <f>SUM(H2174:H2176)</f>
        <v>63</v>
      </c>
      <c r="I2177" s="70"/>
    </row>
    <row r="2178" spans="1:9" x14ac:dyDescent="0.25">
      <c r="A2178" s="269"/>
      <c r="B2178" s="55"/>
      <c r="C2178" s="56"/>
      <c r="D2178" s="56"/>
      <c r="E2178" s="56"/>
      <c r="F2178" s="56"/>
      <c r="G2178" s="71"/>
      <c r="H2178" s="58"/>
      <c r="I2178" s="70"/>
    </row>
    <row r="2179" spans="1:9" x14ac:dyDescent="0.25">
      <c r="A2179" s="269"/>
      <c r="B2179" s="59" t="s">
        <v>448</v>
      </c>
      <c r="C2179" s="57" t="s">
        <v>42</v>
      </c>
      <c r="D2179" s="60">
        <f>F2164</f>
        <v>709.54</v>
      </c>
      <c r="E2179" s="57"/>
      <c r="F2179" s="56"/>
      <c r="G2179" s="71"/>
      <c r="H2179" s="58"/>
      <c r="I2179" s="70"/>
    </row>
    <row r="2180" spans="1:9" x14ac:dyDescent="0.25">
      <c r="A2180" s="269"/>
      <c r="B2180" s="59" t="s">
        <v>449</v>
      </c>
      <c r="C2180" s="57" t="s">
        <v>42</v>
      </c>
      <c r="D2180" s="60">
        <f>F2170</f>
        <v>256.53999999999996</v>
      </c>
      <c r="E2180" s="57"/>
      <c r="F2180" s="56"/>
      <c r="G2180" s="71"/>
      <c r="H2180" s="58"/>
      <c r="I2180" s="70"/>
    </row>
    <row r="2181" spans="1:9" x14ac:dyDescent="0.25">
      <c r="A2181" s="269"/>
      <c r="B2181" s="59" t="s">
        <v>450</v>
      </c>
      <c r="C2181" s="78" t="s">
        <v>42</v>
      </c>
      <c r="D2181" s="60">
        <f>H2177</f>
        <v>63</v>
      </c>
      <c r="E2181" s="57"/>
      <c r="F2181" s="56"/>
      <c r="G2181" s="71"/>
      <c r="H2181" s="58"/>
      <c r="I2181" s="70"/>
    </row>
    <row r="2182" spans="1:9" x14ac:dyDescent="0.25">
      <c r="A2182" s="269"/>
      <c r="B2182" s="79" t="s">
        <v>429</v>
      </c>
      <c r="C2182" s="57"/>
      <c r="D2182" s="78">
        <f>SUM(D2179:D2181)</f>
        <v>1029.08</v>
      </c>
      <c r="E2182" s="57"/>
      <c r="F2182" s="56"/>
      <c r="G2182" s="71"/>
      <c r="H2182" s="58"/>
      <c r="I2182" s="70"/>
    </row>
    <row r="2183" spans="1:9" x14ac:dyDescent="0.25">
      <c r="A2183" s="269"/>
      <c r="B2183" s="55"/>
      <c r="C2183" s="56"/>
      <c r="D2183" s="56"/>
      <c r="E2183" s="56"/>
      <c r="F2183" s="56"/>
      <c r="G2183" s="71"/>
      <c r="H2183" s="58"/>
      <c r="I2183" s="70"/>
    </row>
    <row r="2184" spans="1:9" x14ac:dyDescent="0.25">
      <c r="A2184" s="269"/>
      <c r="B2184" s="55"/>
      <c r="C2184" s="56"/>
      <c r="D2184" s="56"/>
      <c r="E2184" s="56"/>
      <c r="F2184" s="56"/>
      <c r="G2184" s="71"/>
      <c r="H2184" s="58"/>
      <c r="I2184" s="70"/>
    </row>
    <row r="2185" spans="1:9" x14ac:dyDescent="0.25">
      <c r="A2185" s="269"/>
      <c r="B2185" s="59" t="s">
        <v>433</v>
      </c>
      <c r="C2185" s="57" t="s">
        <v>42</v>
      </c>
      <c r="D2185" s="52">
        <v>257.06</v>
      </c>
      <c r="E2185" s="56"/>
      <c r="F2185" s="56"/>
      <c r="G2185" s="71"/>
      <c r="H2185" s="58"/>
      <c r="I2185" s="70"/>
    </row>
    <row r="2186" spans="1:9" x14ac:dyDescent="0.25">
      <c r="A2186" s="269"/>
      <c r="B2186" s="59" t="s">
        <v>427</v>
      </c>
      <c r="C2186" s="57" t="s">
        <v>42</v>
      </c>
      <c r="D2186" s="52">
        <v>291.75</v>
      </c>
      <c r="E2186" s="56"/>
      <c r="F2186" s="56"/>
      <c r="G2186" s="71"/>
      <c r="H2186" s="58"/>
      <c r="I2186" s="70"/>
    </row>
    <row r="2187" spans="1:9" x14ac:dyDescent="0.25">
      <c r="A2187" s="269"/>
      <c r="B2187" s="59" t="s">
        <v>428</v>
      </c>
      <c r="C2187" s="57" t="s">
        <v>42</v>
      </c>
      <c r="D2187" s="52">
        <v>205.1</v>
      </c>
      <c r="E2187" s="56"/>
      <c r="F2187" s="56"/>
      <c r="G2187" s="71"/>
      <c r="H2187" s="58"/>
      <c r="I2187" s="70"/>
    </row>
    <row r="2188" spans="1:9" x14ac:dyDescent="0.25">
      <c r="A2188" s="269"/>
      <c r="B2188" s="79" t="s">
        <v>142</v>
      </c>
      <c r="C2188" s="57" t="s">
        <v>42</v>
      </c>
      <c r="D2188" s="57">
        <f>SUM(D2185:D2187)</f>
        <v>753.91</v>
      </c>
      <c r="E2188" s="56"/>
      <c r="F2188" s="56"/>
      <c r="G2188" s="71"/>
      <c r="H2188" s="58"/>
      <c r="I2188" s="70"/>
    </row>
    <row r="2189" spans="1:9" x14ac:dyDescent="0.25">
      <c r="A2189" s="269"/>
      <c r="B2189" s="55"/>
      <c r="C2189" s="56"/>
      <c r="D2189" s="56"/>
      <c r="E2189" s="56"/>
      <c r="F2189" s="56"/>
      <c r="G2189" s="71"/>
      <c r="H2189" s="58"/>
      <c r="I2189" s="70"/>
    </row>
    <row r="2190" spans="1:9" x14ac:dyDescent="0.25">
      <c r="A2190" s="269"/>
      <c r="B2190" s="52" t="s">
        <v>429</v>
      </c>
      <c r="C2190" s="52" t="s">
        <v>42</v>
      </c>
      <c r="D2190" s="53">
        <f>D2182</f>
        <v>1029.08</v>
      </c>
      <c r="E2190" s="56"/>
      <c r="F2190" s="56"/>
      <c r="G2190" s="71"/>
      <c r="H2190" s="58"/>
      <c r="I2190" s="70"/>
    </row>
    <row r="2191" spans="1:9" x14ac:dyDescent="0.25">
      <c r="A2191" s="269"/>
      <c r="B2191" s="57" t="s">
        <v>142</v>
      </c>
      <c r="C2191" s="78" t="str">
        <f>C2188</f>
        <v>=</v>
      </c>
      <c r="D2191" s="319">
        <f>D2188</f>
        <v>753.91</v>
      </c>
      <c r="E2191" s="56"/>
      <c r="F2191" s="56"/>
      <c r="G2191" s="71"/>
      <c r="H2191" s="58"/>
      <c r="I2191" s="70"/>
    </row>
    <row r="2192" spans="1:9" x14ac:dyDescent="0.25">
      <c r="A2192" s="269"/>
      <c r="B2192" s="310" t="s">
        <v>430</v>
      </c>
      <c r="C2192" s="237" t="s">
        <v>42</v>
      </c>
      <c r="D2192" s="321">
        <f>D2190-D2191</f>
        <v>275.16999999999996</v>
      </c>
      <c r="E2192" s="321" t="s">
        <v>176</v>
      </c>
      <c r="F2192" s="56"/>
      <c r="G2192" s="71"/>
      <c r="H2192" s="58"/>
      <c r="I2192" s="70"/>
    </row>
    <row r="2193" spans="1:9" x14ac:dyDescent="0.25">
      <c r="A2193" s="269"/>
      <c r="B2193" s="55"/>
      <c r="C2193" s="56"/>
      <c r="D2193" s="56"/>
      <c r="E2193" s="56"/>
      <c r="F2193" s="56"/>
      <c r="G2193" s="71"/>
      <c r="H2193" s="58"/>
      <c r="I2193" s="70"/>
    </row>
    <row r="2194" spans="1:9" x14ac:dyDescent="0.25">
      <c r="A2194" s="269"/>
      <c r="B2194" s="55"/>
      <c r="C2194" s="56"/>
      <c r="D2194" s="56"/>
      <c r="E2194" s="56"/>
      <c r="F2194" s="56"/>
      <c r="G2194" s="71"/>
      <c r="H2194" s="58"/>
      <c r="I2194" s="70"/>
    </row>
    <row r="2195" spans="1:9" x14ac:dyDescent="0.25">
      <c r="A2195" s="269"/>
      <c r="B2195" s="439" t="s">
        <v>380</v>
      </c>
      <c r="C2195" s="439"/>
      <c r="D2195" s="439"/>
      <c r="E2195" s="57" t="s">
        <v>42</v>
      </c>
      <c r="F2195" s="319">
        <f>D2192</f>
        <v>275.16999999999996</v>
      </c>
      <c r="G2195" s="58" t="s">
        <v>176</v>
      </c>
      <c r="H2195" s="58"/>
      <c r="I2195" s="70"/>
    </row>
    <row r="2196" spans="1:9" x14ac:dyDescent="0.25">
      <c r="A2196" s="269"/>
      <c r="B2196" s="55"/>
      <c r="C2196" s="56"/>
      <c r="D2196" s="56"/>
      <c r="E2196" s="56"/>
      <c r="F2196" s="56"/>
      <c r="G2196" s="71"/>
      <c r="H2196" s="58"/>
      <c r="I2196" s="70"/>
    </row>
    <row r="2197" spans="1:9" x14ac:dyDescent="0.25">
      <c r="A2197" s="269"/>
      <c r="B2197" s="55"/>
      <c r="C2197" s="56"/>
      <c r="D2197" s="57"/>
      <c r="E2197" s="56"/>
      <c r="F2197" s="56"/>
      <c r="G2197" s="71"/>
      <c r="H2197" s="58"/>
      <c r="I2197" s="70"/>
    </row>
    <row r="2198" spans="1:9" x14ac:dyDescent="0.25">
      <c r="A2198" s="269"/>
      <c r="B2198" s="55"/>
      <c r="C2198" s="56"/>
      <c r="D2198" s="56"/>
      <c r="E2198" s="56"/>
      <c r="F2198" s="56"/>
      <c r="G2198" s="71"/>
      <c r="H2198" s="58"/>
      <c r="I2198" s="70"/>
    </row>
    <row r="2199" spans="1:9" x14ac:dyDescent="0.25">
      <c r="A2199" s="269"/>
      <c r="B2199" s="55"/>
      <c r="C2199" s="56"/>
      <c r="D2199" s="56"/>
      <c r="E2199" s="56"/>
      <c r="F2199" s="56"/>
      <c r="G2199" s="71"/>
      <c r="H2199" s="58"/>
      <c r="I2199" s="70"/>
    </row>
    <row r="2200" spans="1:9" x14ac:dyDescent="0.25">
      <c r="A2200" s="269"/>
      <c r="B2200" s="55"/>
      <c r="C2200" s="56"/>
      <c r="D2200" s="56"/>
      <c r="E2200" s="56"/>
      <c r="F2200" s="56"/>
      <c r="G2200" s="71"/>
      <c r="H2200" s="58"/>
      <c r="I2200" s="70"/>
    </row>
    <row r="2201" spans="1:9" x14ac:dyDescent="0.25">
      <c r="A2201" s="269"/>
      <c r="B2201" s="55"/>
      <c r="C2201" s="56"/>
      <c r="D2201" s="56"/>
      <c r="E2201" s="56"/>
      <c r="F2201" s="56"/>
      <c r="G2201" s="71"/>
      <c r="H2201" s="58"/>
      <c r="I2201" s="70"/>
    </row>
    <row r="2202" spans="1:9" x14ac:dyDescent="0.25">
      <c r="A2202" s="269"/>
      <c r="B2202" s="55"/>
      <c r="C2202" s="56"/>
      <c r="D2202" s="56"/>
      <c r="E2202" s="56"/>
      <c r="F2202" s="56"/>
      <c r="G2202" s="71"/>
      <c r="H2202" s="58"/>
      <c r="I2202" s="70"/>
    </row>
    <row r="2203" spans="1:9" x14ac:dyDescent="0.25">
      <c r="A2203" s="269"/>
      <c r="B2203" s="55"/>
      <c r="C2203" s="56"/>
      <c r="D2203" s="56"/>
      <c r="E2203" s="56"/>
      <c r="F2203" s="56"/>
      <c r="G2203" s="71"/>
      <c r="H2203" s="58"/>
      <c r="I2203" s="70"/>
    </row>
    <row r="2204" spans="1:9" x14ac:dyDescent="0.25">
      <c r="A2204" s="269"/>
      <c r="B2204" s="55"/>
      <c r="C2204" s="56"/>
      <c r="D2204" s="56"/>
      <c r="E2204" s="56"/>
      <c r="F2204" s="56"/>
      <c r="G2204" s="71"/>
      <c r="H2204" s="58"/>
      <c r="I2204" s="70"/>
    </row>
    <row r="2205" spans="1:9" x14ac:dyDescent="0.25">
      <c r="A2205" s="269"/>
      <c r="B2205" s="55"/>
      <c r="C2205" s="56"/>
      <c r="D2205" s="56"/>
      <c r="E2205" s="56"/>
      <c r="F2205" s="56"/>
      <c r="G2205" s="71"/>
      <c r="H2205" s="58"/>
      <c r="I2205" s="70"/>
    </row>
    <row r="2206" spans="1:9" x14ac:dyDescent="0.25">
      <c r="A2206" s="269"/>
      <c r="B2206" s="55"/>
      <c r="C2206" s="56"/>
      <c r="D2206" s="56"/>
      <c r="E2206" s="56"/>
      <c r="F2206" s="56"/>
      <c r="G2206" s="71"/>
      <c r="H2206" s="58"/>
      <c r="I2206" s="70"/>
    </row>
    <row r="2207" spans="1:9" x14ac:dyDescent="0.25">
      <c r="A2207" s="269"/>
      <c r="B2207" s="55"/>
      <c r="C2207" s="56"/>
      <c r="D2207" s="56"/>
      <c r="E2207" s="56"/>
      <c r="F2207" s="56"/>
      <c r="G2207" s="71"/>
      <c r="H2207" s="58"/>
      <c r="I2207" s="70"/>
    </row>
    <row r="2208" spans="1:9" x14ac:dyDescent="0.25">
      <c r="A2208" s="269"/>
      <c r="B2208" s="55"/>
      <c r="C2208" s="56"/>
      <c r="D2208" s="56"/>
      <c r="E2208" s="56"/>
      <c r="F2208" s="56"/>
      <c r="G2208" s="71"/>
      <c r="H2208" s="58"/>
      <c r="I2208" s="70"/>
    </row>
    <row r="2209" spans="1:9" x14ac:dyDescent="0.25">
      <c r="A2209" s="269"/>
      <c r="B2209" s="55"/>
      <c r="C2209" s="56"/>
      <c r="D2209" s="56"/>
      <c r="E2209" s="56"/>
      <c r="F2209" s="56"/>
      <c r="G2209" s="71"/>
      <c r="H2209" s="58"/>
      <c r="I2209" s="70"/>
    </row>
    <row r="2210" spans="1:9" x14ac:dyDescent="0.25">
      <c r="A2210" s="269"/>
      <c r="B2210" s="55"/>
      <c r="C2210" s="56"/>
      <c r="D2210" s="56"/>
      <c r="E2210" s="56"/>
      <c r="F2210" s="56"/>
      <c r="G2210" s="71"/>
      <c r="H2210" s="58"/>
      <c r="I2210" s="70"/>
    </row>
    <row r="2211" spans="1:9" x14ac:dyDescent="0.25">
      <c r="A2211" s="269"/>
      <c r="B2211" s="55"/>
      <c r="C2211" s="56"/>
      <c r="D2211" s="56"/>
      <c r="E2211" s="56"/>
      <c r="F2211" s="56"/>
      <c r="G2211" s="71"/>
      <c r="H2211" s="58"/>
      <c r="I2211" s="70"/>
    </row>
    <row r="2212" spans="1:9" x14ac:dyDescent="0.25">
      <c r="A2212" s="20"/>
      <c r="B2212" s="112"/>
      <c r="C2212" s="113"/>
      <c r="D2212" s="252"/>
      <c r="E2212" s="113"/>
      <c r="F2212" s="113"/>
      <c r="G2212" s="115"/>
      <c r="H2212" s="37"/>
      <c r="I2212" s="34"/>
    </row>
    <row r="2213" spans="1:9" x14ac:dyDescent="0.25">
      <c r="A2213" s="38" t="s">
        <v>453</v>
      </c>
      <c r="B2213" s="446" t="s">
        <v>451</v>
      </c>
      <c r="C2213" s="446"/>
      <c r="D2213" s="446"/>
      <c r="E2213" s="446"/>
      <c r="F2213" s="446"/>
      <c r="G2213" s="446"/>
      <c r="H2213" s="269" t="s">
        <v>457</v>
      </c>
      <c r="I2213" s="15">
        <f>F2221</f>
        <v>1</v>
      </c>
    </row>
    <row r="2214" spans="1:9" x14ac:dyDescent="0.25">
      <c r="A2214" s="20"/>
      <c r="B2214" s="86"/>
      <c r="C2214" s="16"/>
      <c r="D2214" s="16"/>
      <c r="E2214" s="16"/>
      <c r="F2214" s="16"/>
      <c r="G2214" s="98"/>
      <c r="H2214" s="278"/>
      <c r="I2214" s="34"/>
    </row>
    <row r="2215" spans="1:9" x14ac:dyDescent="0.25">
      <c r="A2215" s="20"/>
      <c r="B2215" s="86"/>
      <c r="C2215" s="16"/>
      <c r="D2215" s="16"/>
      <c r="E2215" s="16"/>
      <c r="F2215" s="16"/>
      <c r="G2215" s="98"/>
      <c r="H2215" s="278"/>
      <c r="I2215" s="34"/>
    </row>
    <row r="2216" spans="1:9" x14ac:dyDescent="0.25">
      <c r="A2216" s="20"/>
      <c r="B2216" s="235" t="s">
        <v>312</v>
      </c>
      <c r="C2216" s="52" t="s">
        <v>42</v>
      </c>
      <c r="D2216" s="52">
        <v>1</v>
      </c>
      <c r="E2216" s="52" t="s">
        <v>457</v>
      </c>
      <c r="F2216" s="16"/>
      <c r="G2216" s="16"/>
      <c r="H2216" s="278"/>
      <c r="I2216" s="34"/>
    </row>
    <row r="2217" spans="1:9" x14ac:dyDescent="0.25">
      <c r="A2217" s="20"/>
      <c r="B2217" s="235"/>
      <c r="C2217" s="16"/>
      <c r="D2217" s="16"/>
      <c r="E2217" s="16"/>
      <c r="F2217" s="16"/>
      <c r="G2217" s="16"/>
      <c r="H2217" s="278"/>
      <c r="I2217" s="34"/>
    </row>
    <row r="2218" spans="1:9" x14ac:dyDescent="0.25">
      <c r="A2218" s="20"/>
      <c r="B2218" s="235"/>
      <c r="C2218" s="16"/>
      <c r="D2218" s="16"/>
      <c r="E2218" s="16"/>
      <c r="F2218" s="16"/>
      <c r="G2218" s="16"/>
      <c r="H2218" s="278"/>
      <c r="I2218" s="34"/>
    </row>
    <row r="2219" spans="1:9" x14ac:dyDescent="0.25">
      <c r="A2219" s="20"/>
      <c r="B2219" s="235"/>
      <c r="C2219" s="16"/>
      <c r="D2219" s="16"/>
      <c r="E2219" s="16"/>
      <c r="F2219" s="16"/>
      <c r="G2219" s="16"/>
      <c r="H2219" s="278"/>
      <c r="I2219" s="34"/>
    </row>
    <row r="2220" spans="1:9" x14ac:dyDescent="0.25">
      <c r="A2220" s="20"/>
      <c r="B2220" s="86"/>
      <c r="C2220" s="16"/>
      <c r="D2220" s="16"/>
      <c r="E2220" s="16"/>
      <c r="F2220" s="16"/>
      <c r="G2220" s="98"/>
      <c r="H2220" s="278"/>
      <c r="I2220" s="34"/>
    </row>
    <row r="2221" spans="1:9" x14ac:dyDescent="0.25">
      <c r="A2221" s="20"/>
      <c r="B2221" s="439" t="s">
        <v>456</v>
      </c>
      <c r="C2221" s="439"/>
      <c r="D2221" s="439"/>
      <c r="E2221" s="57" t="s">
        <v>42</v>
      </c>
      <c r="F2221" s="319">
        <f>D2216</f>
        <v>1</v>
      </c>
      <c r="G2221" s="58" t="s">
        <v>457</v>
      </c>
      <c r="H2221" s="37"/>
      <c r="I2221" s="34"/>
    </row>
    <row r="2222" spans="1:9" x14ac:dyDescent="0.25">
      <c r="A2222" s="20"/>
      <c r="B2222" s="55"/>
      <c r="C2222" s="56"/>
      <c r="D2222" s="56"/>
      <c r="E2222" s="57"/>
      <c r="F2222" s="78"/>
      <c r="G2222" s="320"/>
      <c r="H2222" s="37"/>
      <c r="I2222" s="34"/>
    </row>
    <row r="2223" spans="1:9" x14ac:dyDescent="0.25">
      <c r="A2223" s="20"/>
      <c r="B2223" s="55"/>
      <c r="C2223" s="56"/>
      <c r="D2223" s="56"/>
      <c r="E2223" s="57"/>
      <c r="F2223" s="78"/>
      <c r="G2223" s="320"/>
      <c r="H2223" s="37"/>
      <c r="I2223" s="34"/>
    </row>
    <row r="2224" spans="1:9" x14ac:dyDescent="0.25">
      <c r="A2224" s="20"/>
      <c r="B2224" s="55"/>
      <c r="C2224" s="56"/>
      <c r="D2224" s="56"/>
      <c r="E2224" s="57"/>
      <c r="F2224" s="78"/>
      <c r="G2224" s="320"/>
      <c r="H2224" s="37"/>
      <c r="I2224" s="34"/>
    </row>
    <row r="2225" spans="1:9" x14ac:dyDescent="0.25">
      <c r="A2225" s="20"/>
      <c r="B2225" s="55"/>
      <c r="C2225" s="56"/>
      <c r="D2225" s="56"/>
      <c r="E2225" s="57"/>
      <c r="F2225" s="78"/>
      <c r="G2225" s="320"/>
      <c r="H2225" s="37"/>
      <c r="I2225" s="34"/>
    </row>
    <row r="2226" spans="1:9" x14ac:dyDescent="0.25">
      <c r="A2226" s="20"/>
      <c r="B2226" s="55"/>
      <c r="C2226" s="56"/>
      <c r="D2226" s="56"/>
      <c r="E2226" s="57"/>
      <c r="F2226" s="78"/>
      <c r="G2226" s="320"/>
      <c r="H2226" s="37"/>
      <c r="I2226" s="34"/>
    </row>
    <row r="2227" spans="1:9" x14ac:dyDescent="0.25">
      <c r="A2227" s="20"/>
      <c r="B2227" s="55"/>
      <c r="C2227" s="56"/>
      <c r="D2227" s="56"/>
      <c r="E2227" s="57"/>
      <c r="F2227" s="78"/>
      <c r="G2227" s="320"/>
      <c r="H2227" s="37"/>
      <c r="I2227" s="34"/>
    </row>
    <row r="2228" spans="1:9" x14ac:dyDescent="0.25">
      <c r="A2228" s="20"/>
      <c r="B2228" s="55"/>
      <c r="C2228" s="56"/>
      <c r="D2228" s="56"/>
      <c r="E2228" s="57"/>
      <c r="F2228" s="78"/>
      <c r="G2228" s="320"/>
      <c r="H2228" s="37"/>
      <c r="I2228" s="34"/>
    </row>
    <row r="2229" spans="1:9" x14ac:dyDescent="0.25">
      <c r="A2229" s="20"/>
      <c r="B2229" s="55"/>
      <c r="C2229" s="56"/>
      <c r="D2229" s="56"/>
      <c r="E2229" s="57"/>
      <c r="F2229" s="78"/>
      <c r="G2229" s="320"/>
      <c r="H2229" s="37"/>
      <c r="I2229" s="34"/>
    </row>
    <row r="2230" spans="1:9" x14ac:dyDescent="0.25">
      <c r="A2230" s="20"/>
      <c r="B2230" s="55"/>
      <c r="C2230" s="56"/>
      <c r="D2230" s="56"/>
      <c r="E2230" s="57"/>
      <c r="F2230" s="78"/>
      <c r="G2230" s="320"/>
      <c r="H2230" s="37"/>
      <c r="I2230" s="34"/>
    </row>
    <row r="2231" spans="1:9" x14ac:dyDescent="0.25">
      <c r="A2231" s="20"/>
      <c r="B2231" s="55"/>
      <c r="C2231" s="56"/>
      <c r="D2231" s="56"/>
      <c r="E2231" s="57"/>
      <c r="F2231" s="78"/>
      <c r="G2231" s="320"/>
      <c r="H2231" s="37"/>
      <c r="I2231" s="34"/>
    </row>
    <row r="2232" spans="1:9" x14ac:dyDescent="0.25">
      <c r="A2232" s="20"/>
      <c r="B2232" s="55"/>
      <c r="C2232" s="56"/>
      <c r="D2232" s="56"/>
      <c r="E2232" s="57"/>
      <c r="F2232" s="78"/>
      <c r="G2232" s="320"/>
      <c r="H2232" s="37"/>
      <c r="I2232" s="34"/>
    </row>
    <row r="2233" spans="1:9" x14ac:dyDescent="0.25">
      <c r="A2233" s="20"/>
      <c r="B2233" s="55"/>
      <c r="C2233" s="56"/>
      <c r="D2233" s="56"/>
      <c r="E2233" s="57"/>
      <c r="F2233" s="78"/>
      <c r="G2233" s="320"/>
      <c r="H2233" s="37"/>
      <c r="I2233" s="34"/>
    </row>
    <row r="2234" spans="1:9" x14ac:dyDescent="0.25">
      <c r="A2234" s="20"/>
      <c r="B2234" s="86"/>
      <c r="C2234" s="16"/>
      <c r="D2234" s="16"/>
      <c r="E2234" s="16"/>
      <c r="F2234" s="16"/>
      <c r="G2234" s="98"/>
      <c r="H2234" s="278"/>
      <c r="I2234" s="34"/>
    </row>
    <row r="2235" spans="1:9" x14ac:dyDescent="0.25">
      <c r="A2235" s="20"/>
      <c r="B2235" s="86"/>
      <c r="C2235" s="16"/>
      <c r="D2235" s="16"/>
      <c r="E2235" s="16"/>
      <c r="F2235" s="16"/>
      <c r="G2235" s="98"/>
      <c r="H2235" s="278"/>
      <c r="I2235" s="34"/>
    </row>
    <row r="2236" spans="1:9" x14ac:dyDescent="0.25">
      <c r="A2236" s="20"/>
      <c r="B2236" s="86"/>
      <c r="C2236" s="16"/>
      <c r="D2236" s="16"/>
      <c r="E2236" s="16"/>
      <c r="F2236" s="16"/>
      <c r="G2236" s="98"/>
      <c r="H2236" s="278"/>
      <c r="I2236" s="34"/>
    </row>
    <row r="2237" spans="1:9" x14ac:dyDescent="0.25">
      <c r="A2237" s="20"/>
      <c r="B2237" s="86"/>
      <c r="C2237" s="16"/>
      <c r="D2237" s="16"/>
      <c r="E2237" s="16"/>
      <c r="F2237" s="16"/>
      <c r="G2237" s="98"/>
      <c r="H2237" s="278"/>
      <c r="I2237" s="34"/>
    </row>
    <row r="2238" spans="1:9" x14ac:dyDescent="0.25">
      <c r="A2238" s="20"/>
      <c r="B2238" s="86"/>
      <c r="C2238" s="16"/>
      <c r="D2238" s="16"/>
      <c r="E2238" s="16"/>
      <c r="F2238" s="16"/>
      <c r="G2238" s="98"/>
      <c r="H2238" s="278"/>
      <c r="I2238" s="34"/>
    </row>
    <row r="2239" spans="1:9" x14ac:dyDescent="0.25">
      <c r="A2239" s="20"/>
      <c r="B2239" s="86"/>
      <c r="C2239" s="16"/>
      <c r="D2239" s="16"/>
      <c r="E2239" s="16"/>
      <c r="F2239" s="16"/>
      <c r="G2239" s="98"/>
      <c r="H2239" s="278"/>
      <c r="I2239" s="34"/>
    </row>
    <row r="2240" spans="1:9" x14ac:dyDescent="0.25">
      <c r="A2240" s="20"/>
      <c r="B2240" s="86"/>
      <c r="C2240" s="16"/>
      <c r="D2240" s="16"/>
      <c r="E2240" s="16"/>
      <c r="F2240" s="16"/>
      <c r="G2240" s="98"/>
      <c r="H2240" s="278"/>
      <c r="I2240" s="34"/>
    </row>
    <row r="2241" spans="1:9" x14ac:dyDescent="0.25">
      <c r="A2241" s="20" t="s">
        <v>454</v>
      </c>
      <c r="B2241" s="447" t="s">
        <v>452</v>
      </c>
      <c r="C2241" s="447"/>
      <c r="D2241" s="447"/>
      <c r="E2241" s="447"/>
      <c r="F2241" s="447"/>
      <c r="G2241" s="447"/>
      <c r="H2241" s="278" t="s">
        <v>176</v>
      </c>
      <c r="I2241" s="34">
        <f>F2249</f>
        <v>199.26</v>
      </c>
    </row>
    <row r="2242" spans="1:9" x14ac:dyDescent="0.25">
      <c r="A2242" s="20"/>
      <c r="B2242" s="86"/>
      <c r="C2242" s="16"/>
      <c r="D2242" s="16"/>
      <c r="E2242" s="16"/>
      <c r="F2242" s="16"/>
      <c r="G2242" s="98"/>
      <c r="H2242" s="278"/>
      <c r="I2242" s="34"/>
    </row>
    <row r="2243" spans="1:9" x14ac:dyDescent="0.25">
      <c r="A2243" s="20"/>
      <c r="B2243" s="452" t="s">
        <v>458</v>
      </c>
      <c r="C2243" s="452"/>
      <c r="D2243" s="452"/>
      <c r="E2243" s="452"/>
      <c r="F2243" s="16"/>
      <c r="G2243" s="98"/>
      <c r="H2243" s="278"/>
      <c r="I2243" s="34"/>
    </row>
    <row r="2244" spans="1:9" x14ac:dyDescent="0.25">
      <c r="A2244" s="20"/>
      <c r="B2244" s="12" t="s">
        <v>23</v>
      </c>
      <c r="C2244" s="12" t="s">
        <v>24</v>
      </c>
      <c r="D2244" s="12" t="s">
        <v>25</v>
      </c>
      <c r="E2244" s="12" t="s">
        <v>266</v>
      </c>
      <c r="F2244" s="16"/>
      <c r="G2244" s="98"/>
      <c r="H2244" s="278"/>
      <c r="I2244" s="34"/>
    </row>
    <row r="2245" spans="1:9" x14ac:dyDescent="0.25">
      <c r="A2245" s="20"/>
      <c r="B2245" s="419" t="s">
        <v>553</v>
      </c>
      <c r="C2245" s="328" t="s">
        <v>406</v>
      </c>
      <c r="D2245" s="328" t="s">
        <v>554</v>
      </c>
      <c r="E2245" s="329">
        <v>126.26</v>
      </c>
      <c r="F2245" s="16"/>
      <c r="G2245" s="98"/>
      <c r="H2245" s="278"/>
      <c r="I2245" s="34"/>
    </row>
    <row r="2246" spans="1:9" x14ac:dyDescent="0.25">
      <c r="A2246" s="20"/>
      <c r="B2246" s="419" t="s">
        <v>555</v>
      </c>
      <c r="C2246" s="328" t="s">
        <v>556</v>
      </c>
      <c r="D2246" s="328" t="s">
        <v>557</v>
      </c>
      <c r="E2246" s="329">
        <v>73</v>
      </c>
      <c r="F2246" s="16"/>
      <c r="G2246" s="98"/>
      <c r="H2246" s="278"/>
      <c r="I2246" s="34"/>
    </row>
    <row r="2247" spans="1:9" x14ac:dyDescent="0.25">
      <c r="A2247" s="20"/>
      <c r="B2247" s="561" t="s">
        <v>69</v>
      </c>
      <c r="C2247" s="561"/>
      <c r="D2247" s="561"/>
      <c r="E2247" s="384">
        <f>SUM(E2245:E2246)</f>
        <v>199.26</v>
      </c>
      <c r="F2247" s="16"/>
      <c r="G2247" s="98"/>
      <c r="H2247" s="278"/>
      <c r="I2247" s="34"/>
    </row>
    <row r="2248" spans="1:9" x14ac:dyDescent="0.25">
      <c r="A2248" s="20"/>
      <c r="B2248" s="86"/>
      <c r="C2248" s="16"/>
      <c r="D2248" s="16"/>
      <c r="E2248" s="16"/>
      <c r="F2248" s="16"/>
      <c r="G2248" s="98"/>
      <c r="H2248" s="278"/>
      <c r="I2248" s="34"/>
    </row>
    <row r="2249" spans="1:9" x14ac:dyDescent="0.25">
      <c r="A2249" s="20"/>
      <c r="B2249" s="439" t="s">
        <v>455</v>
      </c>
      <c r="C2249" s="440"/>
      <c r="D2249" s="440"/>
      <c r="E2249" s="57" t="s">
        <v>42</v>
      </c>
      <c r="F2249" s="78">
        <f>E2247</f>
        <v>199.26</v>
      </c>
      <c r="G2249" s="123"/>
      <c r="H2249" s="278"/>
      <c r="I2249" s="34"/>
    </row>
    <row r="2250" spans="1:9" x14ac:dyDescent="0.25">
      <c r="A2250" s="20"/>
      <c r="B2250" s="86"/>
      <c r="C2250" s="16"/>
      <c r="D2250" s="16"/>
      <c r="E2250" s="16"/>
      <c r="F2250" s="16"/>
      <c r="G2250" s="98"/>
      <c r="H2250" s="278"/>
      <c r="I2250" s="34"/>
    </row>
    <row r="2251" spans="1:9" x14ac:dyDescent="0.25">
      <c r="A2251" s="20"/>
      <c r="B2251" s="86"/>
      <c r="C2251" s="16"/>
      <c r="D2251" s="16"/>
      <c r="E2251" s="16"/>
      <c r="F2251" s="16"/>
      <c r="G2251" s="98"/>
      <c r="H2251" s="278"/>
      <c r="I2251" s="34"/>
    </row>
    <row r="2252" spans="1:9" x14ac:dyDescent="0.25">
      <c r="A2252" s="20"/>
      <c r="B2252" s="86"/>
      <c r="C2252" s="16"/>
      <c r="D2252" s="16"/>
      <c r="E2252" s="16"/>
      <c r="F2252" s="16"/>
      <c r="G2252" s="98"/>
      <c r="H2252" s="278"/>
      <c r="I2252" s="34"/>
    </row>
    <row r="2253" spans="1:9" x14ac:dyDescent="0.25">
      <c r="A2253" s="20"/>
      <c r="B2253" s="86"/>
      <c r="C2253" s="16"/>
      <c r="D2253" s="16"/>
      <c r="E2253" s="16"/>
      <c r="F2253" s="16"/>
      <c r="G2253" s="98"/>
      <c r="H2253" s="278"/>
      <c r="I2253" s="34"/>
    </row>
    <row r="2254" spans="1:9" x14ac:dyDescent="0.25">
      <c r="A2254" s="20"/>
      <c r="B2254" s="86"/>
      <c r="C2254" s="16"/>
      <c r="D2254" s="16"/>
      <c r="E2254" s="16"/>
      <c r="F2254" s="16"/>
      <c r="G2254" s="98"/>
      <c r="H2254" s="278"/>
      <c r="I2254" s="34"/>
    </row>
    <row r="2255" spans="1:9" x14ac:dyDescent="0.25">
      <c r="A2255" s="39" t="s">
        <v>591</v>
      </c>
      <c r="B2255" s="439" t="s">
        <v>592</v>
      </c>
      <c r="C2255" s="440"/>
      <c r="D2255" s="440"/>
      <c r="E2255" s="440"/>
      <c r="F2255" s="440"/>
      <c r="G2255" s="441"/>
      <c r="H2255" s="278" t="s">
        <v>176</v>
      </c>
      <c r="I2255" s="34">
        <v>43</v>
      </c>
    </row>
    <row r="2256" spans="1:9" x14ac:dyDescent="0.25">
      <c r="A2256" s="20"/>
      <c r="B2256" s="86"/>
      <c r="C2256" s="16"/>
      <c r="D2256" s="16"/>
      <c r="E2256" s="16"/>
      <c r="F2256" s="16"/>
      <c r="G2256" s="98"/>
      <c r="H2256" s="278"/>
      <c r="I2256" s="34"/>
    </row>
    <row r="2257" spans="1:9" x14ac:dyDescent="0.25">
      <c r="A2257" s="38" t="s">
        <v>590</v>
      </c>
      <c r="B2257" s="55" t="s">
        <v>593</v>
      </c>
      <c r="C2257" s="16"/>
      <c r="D2257" s="16"/>
      <c r="E2257" s="16"/>
      <c r="F2257" s="16"/>
      <c r="G2257" s="98"/>
      <c r="H2257" s="278"/>
      <c r="I2257" s="34"/>
    </row>
    <row r="2258" spans="1:9" x14ac:dyDescent="0.25">
      <c r="A2258" s="20"/>
      <c r="B2258" s="86"/>
      <c r="C2258" s="16"/>
      <c r="D2258" s="16"/>
      <c r="E2258" s="16"/>
      <c r="F2258" s="16"/>
      <c r="G2258" s="98"/>
      <c r="H2258" s="278"/>
      <c r="I2258" s="34"/>
    </row>
    <row r="2259" spans="1:9" x14ac:dyDescent="0.25">
      <c r="A2259" s="20"/>
      <c r="B2259" s="86"/>
      <c r="D2259" s="16"/>
      <c r="E2259" s="16"/>
      <c r="F2259" s="16"/>
      <c r="G2259" s="98"/>
      <c r="H2259" s="278"/>
      <c r="I2259" s="34"/>
    </row>
    <row r="2260" spans="1:9" x14ac:dyDescent="0.25">
      <c r="A2260" s="20"/>
      <c r="B2260" s="59" t="s">
        <v>23</v>
      </c>
      <c r="C2260" s="52" t="s">
        <v>7</v>
      </c>
      <c r="D2260" s="52" t="s">
        <v>269</v>
      </c>
      <c r="E2260" s="52" t="s">
        <v>377</v>
      </c>
      <c r="F2260" s="16"/>
      <c r="G2260" s="98"/>
      <c r="H2260" s="278"/>
      <c r="I2260" s="34"/>
    </row>
    <row r="2261" spans="1:9" x14ac:dyDescent="0.25">
      <c r="A2261" s="20"/>
      <c r="B2261" s="59" t="s">
        <v>468</v>
      </c>
      <c r="C2261" s="60">
        <v>8</v>
      </c>
      <c r="D2261" s="60">
        <v>1.55</v>
      </c>
      <c r="E2261" s="60">
        <f>D2261*C2261</f>
        <v>12.4</v>
      </c>
      <c r="F2261" s="16"/>
      <c r="G2261" s="98"/>
      <c r="H2261" s="278"/>
      <c r="I2261" s="34"/>
    </row>
    <row r="2262" spans="1:9" x14ac:dyDescent="0.25">
      <c r="A2262" s="20"/>
      <c r="B2262" s="59" t="s">
        <v>468</v>
      </c>
      <c r="C2262" s="60">
        <v>17</v>
      </c>
      <c r="D2262" s="60">
        <v>1.8</v>
      </c>
      <c r="E2262" s="60">
        <f>D2262*C2262</f>
        <v>30.6</v>
      </c>
      <c r="F2262" s="16"/>
      <c r="G2262" s="98"/>
      <c r="H2262" s="278"/>
      <c r="I2262" s="34"/>
    </row>
    <row r="2263" spans="1:9" x14ac:dyDescent="0.25">
      <c r="A2263" s="20"/>
      <c r="B2263" s="442" t="s">
        <v>69</v>
      </c>
      <c r="C2263" s="443"/>
      <c r="D2263" s="443"/>
      <c r="E2263" s="60">
        <f>SUM(E2261:E2262)</f>
        <v>43</v>
      </c>
      <c r="F2263" s="16"/>
      <c r="G2263" s="98"/>
      <c r="H2263" s="278"/>
      <c r="I2263" s="34"/>
    </row>
    <row r="2264" spans="1:9" x14ac:dyDescent="0.25">
      <c r="A2264" s="20"/>
      <c r="B2264" s="86"/>
      <c r="C2264" s="16"/>
      <c r="D2264" s="16"/>
      <c r="E2264" s="16"/>
      <c r="F2264" s="16"/>
      <c r="G2264" s="98"/>
      <c r="H2264" s="278"/>
      <c r="I2264" s="34"/>
    </row>
    <row r="2265" spans="1:9" x14ac:dyDescent="0.25">
      <c r="A2265" s="20"/>
      <c r="B2265" s="86"/>
      <c r="C2265" s="16"/>
      <c r="D2265" s="16"/>
      <c r="E2265" s="16"/>
      <c r="F2265" s="16"/>
      <c r="G2265" s="98"/>
      <c r="H2265" s="278"/>
      <c r="I2265" s="34"/>
    </row>
    <row r="2266" spans="1:9" x14ac:dyDescent="0.25">
      <c r="A2266" s="20"/>
      <c r="B2266" s="439" t="s">
        <v>594</v>
      </c>
      <c r="C2266" s="440"/>
      <c r="D2266" s="440"/>
      <c r="E2266" s="57" t="s">
        <v>42</v>
      </c>
      <c r="F2266" s="78">
        <f>E2263</f>
        <v>43</v>
      </c>
      <c r="G2266" s="98"/>
      <c r="H2266" s="278"/>
      <c r="I2266" s="34"/>
    </row>
    <row r="2267" spans="1:9" x14ac:dyDescent="0.25">
      <c r="A2267" s="20"/>
      <c r="B2267" s="55"/>
      <c r="C2267" s="56"/>
      <c r="D2267" s="56"/>
      <c r="E2267" s="57"/>
      <c r="F2267" s="78"/>
      <c r="G2267" s="98"/>
      <c r="H2267" s="278"/>
      <c r="I2267" s="34"/>
    </row>
    <row r="2268" spans="1:9" x14ac:dyDescent="0.25">
      <c r="A2268" s="20"/>
      <c r="B2268" s="55"/>
      <c r="C2268" s="56"/>
      <c r="D2268" s="56"/>
      <c r="E2268" s="57"/>
      <c r="F2268" s="78"/>
      <c r="G2268" s="98"/>
      <c r="H2268" s="278"/>
      <c r="I2268" s="34"/>
    </row>
    <row r="2269" spans="1:9" x14ac:dyDescent="0.25">
      <c r="A2269" s="20"/>
      <c r="B2269" s="55"/>
      <c r="C2269" s="56"/>
      <c r="D2269" s="56"/>
      <c r="E2269" s="57"/>
      <c r="F2269" s="78"/>
      <c r="G2269" s="98"/>
      <c r="H2269" s="278"/>
      <c r="I2269" s="34"/>
    </row>
    <row r="2270" spans="1:9" x14ac:dyDescent="0.25">
      <c r="A2270" s="20"/>
      <c r="B2270" s="55"/>
      <c r="C2270" s="56"/>
      <c r="D2270" s="56"/>
      <c r="E2270" s="57"/>
      <c r="F2270" s="78"/>
      <c r="G2270" s="98"/>
      <c r="H2270" s="278"/>
      <c r="I2270" s="34"/>
    </row>
    <row r="2271" spans="1:9" x14ac:dyDescent="0.25">
      <c r="A2271" s="20"/>
      <c r="B2271" s="55"/>
      <c r="C2271" s="56"/>
      <c r="D2271" s="56"/>
      <c r="E2271" s="57"/>
      <c r="F2271" s="78"/>
      <c r="G2271" s="98"/>
      <c r="H2271" s="278"/>
      <c r="I2271" s="34"/>
    </row>
    <row r="2272" spans="1:9" x14ac:dyDescent="0.25">
      <c r="A2272" s="20"/>
      <c r="B2272" s="55"/>
      <c r="C2272" s="56"/>
      <c r="D2272" s="56"/>
      <c r="E2272" s="57"/>
      <c r="F2272" s="78"/>
      <c r="G2272" s="98"/>
      <c r="H2272" s="278"/>
      <c r="I2272" s="34"/>
    </row>
    <row r="2273" spans="1:9" x14ac:dyDescent="0.25">
      <c r="A2273" s="20"/>
      <c r="B2273" s="55"/>
      <c r="C2273" s="56"/>
      <c r="D2273" s="56"/>
      <c r="E2273" s="57"/>
      <c r="F2273" s="78"/>
      <c r="G2273" s="98"/>
      <c r="H2273" s="278"/>
      <c r="I2273" s="34"/>
    </row>
    <row r="2274" spans="1:9" x14ac:dyDescent="0.25">
      <c r="A2274" s="20"/>
      <c r="B2274" s="55"/>
      <c r="C2274" s="56"/>
      <c r="D2274" s="56"/>
      <c r="E2274" s="57"/>
      <c r="F2274" s="78"/>
      <c r="G2274" s="98"/>
      <c r="H2274" s="278"/>
      <c r="I2274" s="34"/>
    </row>
    <row r="2275" spans="1:9" x14ac:dyDescent="0.25">
      <c r="A2275" s="20"/>
      <c r="B2275" s="55"/>
      <c r="C2275" s="56"/>
      <c r="D2275" s="56"/>
      <c r="E2275" s="57"/>
      <c r="F2275" s="78"/>
      <c r="G2275" s="98"/>
      <c r="H2275" s="278"/>
      <c r="I2275" s="34"/>
    </row>
    <row r="2276" spans="1:9" x14ac:dyDescent="0.25">
      <c r="A2276" s="20"/>
      <c r="B2276" s="55"/>
      <c r="C2276" s="56"/>
      <c r="D2276" s="56"/>
      <c r="E2276" s="57"/>
      <c r="F2276" s="78"/>
      <c r="G2276" s="98"/>
      <c r="H2276" s="278"/>
      <c r="I2276" s="34"/>
    </row>
    <row r="2277" spans="1:9" x14ac:dyDescent="0.25">
      <c r="A2277" s="20"/>
      <c r="B2277" s="55"/>
      <c r="C2277" s="56"/>
      <c r="D2277" s="56"/>
      <c r="E2277" s="57"/>
      <c r="F2277" s="78"/>
      <c r="G2277" s="98"/>
      <c r="H2277" s="278"/>
      <c r="I2277" s="34"/>
    </row>
    <row r="2278" spans="1:9" x14ac:dyDescent="0.25">
      <c r="A2278" s="20"/>
      <c r="B2278" s="55"/>
      <c r="C2278" s="56"/>
      <c r="D2278" s="56"/>
      <c r="E2278" s="57"/>
      <c r="F2278" s="78"/>
      <c r="G2278" s="98"/>
      <c r="H2278" s="278"/>
      <c r="I2278" s="34"/>
    </row>
    <row r="2279" spans="1:9" x14ac:dyDescent="0.25">
      <c r="A2279" s="20"/>
      <c r="B2279" s="55"/>
      <c r="C2279" s="56"/>
      <c r="D2279" s="56"/>
      <c r="E2279" s="57"/>
      <c r="F2279" s="78"/>
      <c r="G2279" s="98"/>
      <c r="H2279" s="278"/>
      <c r="I2279" s="34"/>
    </row>
    <row r="2280" spans="1:9" x14ac:dyDescent="0.25">
      <c r="A2280" s="20"/>
      <c r="B2280" s="55"/>
      <c r="C2280" s="56"/>
      <c r="D2280" s="56"/>
      <c r="E2280" s="57"/>
      <c r="F2280" s="78"/>
      <c r="G2280" s="98"/>
      <c r="H2280" s="278"/>
      <c r="I2280" s="34"/>
    </row>
    <row r="2281" spans="1:9" x14ac:dyDescent="0.25">
      <c r="A2281" s="20"/>
      <c r="B2281" s="86"/>
      <c r="C2281" s="16"/>
      <c r="D2281" s="16"/>
      <c r="E2281" s="16"/>
      <c r="F2281" s="16"/>
      <c r="G2281" s="98"/>
      <c r="H2281" s="278"/>
      <c r="I2281" s="34"/>
    </row>
    <row r="2282" spans="1:9" x14ac:dyDescent="0.25">
      <c r="B2282" s="281"/>
      <c r="C2282" s="281"/>
      <c r="D2282" s="428"/>
      <c r="E2282" s="281"/>
      <c r="F2282" s="281"/>
      <c r="G2282" s="281"/>
      <c r="I2282" s="267"/>
    </row>
    <row r="2283" spans="1:9" x14ac:dyDescent="0.25">
      <c r="B2283" s="281"/>
      <c r="C2283" s="281"/>
      <c r="D2283" s="428"/>
      <c r="E2283" s="281"/>
      <c r="F2283" s="281"/>
      <c r="G2283" s="281"/>
      <c r="I2283" s="267"/>
    </row>
    <row r="2284" spans="1:9" x14ac:dyDescent="0.25">
      <c r="B2284" s="281"/>
      <c r="C2284" s="281"/>
      <c r="D2284" s="428"/>
      <c r="E2284" s="281"/>
      <c r="F2284" s="281"/>
      <c r="G2284" s="281"/>
      <c r="I2284" s="267"/>
    </row>
    <row r="2285" spans="1:9" x14ac:dyDescent="0.25">
      <c r="B2285" s="281"/>
      <c r="C2285" s="281"/>
      <c r="D2285" s="428"/>
      <c r="E2285" s="281"/>
      <c r="F2285" s="281"/>
      <c r="G2285" s="281"/>
      <c r="I2285" s="267"/>
    </row>
    <row r="2286" spans="1:9" x14ac:dyDescent="0.25">
      <c r="B2286" s="281"/>
      <c r="C2286" s="281"/>
      <c r="D2286" s="428"/>
      <c r="E2286" s="281"/>
      <c r="F2286" s="281"/>
      <c r="G2286" s="281"/>
      <c r="I2286" s="267"/>
    </row>
    <row r="2287" spans="1:9" x14ac:dyDescent="0.25">
      <c r="B2287" s="281"/>
      <c r="C2287" s="281"/>
      <c r="D2287" s="428"/>
      <c r="E2287" s="281"/>
      <c r="F2287" s="281"/>
      <c r="G2287" s="281"/>
      <c r="I2287" s="267"/>
    </row>
    <row r="2288" spans="1:9" x14ac:dyDescent="0.25">
      <c r="B2288" s="281"/>
      <c r="C2288" s="281"/>
      <c r="D2288" s="428"/>
      <c r="E2288" s="281"/>
      <c r="F2288" s="281"/>
      <c r="G2288" s="281"/>
      <c r="I2288" s="267"/>
    </row>
    <row r="2289" spans="2:9" x14ac:dyDescent="0.25">
      <c r="B2289" s="281"/>
      <c r="C2289" s="281"/>
      <c r="D2289" s="428"/>
      <c r="E2289" s="281"/>
      <c r="F2289" s="281"/>
      <c r="G2289" s="281"/>
      <c r="I2289" s="267"/>
    </row>
    <row r="2290" spans="2:9" x14ac:dyDescent="0.25">
      <c r="B2290" s="281"/>
      <c r="C2290" s="281"/>
      <c r="D2290" s="428"/>
      <c r="E2290" s="281"/>
      <c r="F2290" s="281"/>
      <c r="G2290" s="281"/>
      <c r="I2290" s="267"/>
    </row>
    <row r="2291" spans="2:9" x14ac:dyDescent="0.25">
      <c r="B2291" s="281"/>
      <c r="C2291" s="281"/>
      <c r="D2291" s="428"/>
      <c r="E2291" s="281"/>
      <c r="F2291" s="281"/>
      <c r="G2291" s="281"/>
      <c r="I2291" s="267"/>
    </row>
    <row r="2292" spans="2:9" x14ac:dyDescent="0.25">
      <c r="B2292" s="281"/>
      <c r="C2292" s="281"/>
      <c r="D2292" s="428"/>
      <c r="E2292" s="281"/>
      <c r="F2292" s="281"/>
      <c r="G2292" s="281"/>
      <c r="I2292" s="267"/>
    </row>
    <row r="2293" spans="2:9" x14ac:dyDescent="0.25">
      <c r="B2293" s="281"/>
      <c r="C2293" s="281"/>
      <c r="D2293" s="428"/>
      <c r="E2293" s="281"/>
      <c r="F2293" s="281"/>
      <c r="G2293" s="281"/>
      <c r="I2293" s="267"/>
    </row>
    <row r="2294" spans="2:9" x14ac:dyDescent="0.25">
      <c r="B2294" s="281"/>
      <c r="C2294" s="281"/>
      <c r="D2294" s="428"/>
      <c r="E2294" s="281"/>
      <c r="F2294" s="281"/>
      <c r="G2294" s="281"/>
      <c r="I2294" s="267"/>
    </row>
    <row r="2295" spans="2:9" x14ac:dyDescent="0.25">
      <c r="B2295" s="281"/>
      <c r="C2295" s="281"/>
      <c r="D2295" s="428"/>
      <c r="E2295" s="281"/>
      <c r="F2295" s="281"/>
      <c r="G2295" s="281"/>
      <c r="I2295" s="267"/>
    </row>
    <row r="2296" spans="2:9" x14ac:dyDescent="0.25">
      <c r="B2296" s="281"/>
      <c r="C2296" s="281"/>
      <c r="D2296" s="428"/>
      <c r="E2296" s="281"/>
      <c r="F2296" s="281"/>
      <c r="G2296" s="281"/>
      <c r="I2296" s="267"/>
    </row>
    <row r="2297" spans="2:9" x14ac:dyDescent="0.25">
      <c r="B2297" s="281"/>
      <c r="C2297" s="281"/>
      <c r="D2297" s="428"/>
      <c r="E2297" s="281"/>
      <c r="F2297" s="281"/>
      <c r="G2297" s="281"/>
      <c r="I2297" s="267"/>
    </row>
    <row r="2298" spans="2:9" x14ac:dyDescent="0.25">
      <c r="B2298" s="281"/>
      <c r="C2298" s="281"/>
      <c r="D2298" s="428"/>
      <c r="E2298" s="281"/>
      <c r="F2298" s="281"/>
      <c r="G2298" s="281"/>
      <c r="I2298" s="267"/>
    </row>
    <row r="2299" spans="2:9" x14ac:dyDescent="0.25">
      <c r="B2299" s="281"/>
      <c r="C2299" s="281"/>
      <c r="D2299" s="428"/>
      <c r="E2299" s="281"/>
      <c r="F2299" s="281"/>
      <c r="G2299" s="281"/>
      <c r="I2299" s="267"/>
    </row>
    <row r="2300" spans="2:9" x14ac:dyDescent="0.25">
      <c r="B2300" s="281"/>
      <c r="C2300" s="281"/>
      <c r="D2300" s="428"/>
      <c r="E2300" s="281"/>
      <c r="F2300" s="281"/>
      <c r="G2300" s="281"/>
      <c r="I2300" s="267"/>
    </row>
    <row r="2301" spans="2:9" x14ac:dyDescent="0.25">
      <c r="B2301" s="281"/>
      <c r="C2301" s="281"/>
      <c r="D2301" s="428"/>
      <c r="E2301" s="281"/>
      <c r="F2301" s="281"/>
      <c r="G2301" s="281"/>
      <c r="I2301" s="267"/>
    </row>
    <row r="2302" spans="2:9" x14ac:dyDescent="0.25">
      <c r="B2302" s="281"/>
      <c r="C2302" s="281"/>
      <c r="D2302" s="428"/>
      <c r="E2302" s="281"/>
      <c r="F2302" s="281"/>
      <c r="G2302" s="281"/>
      <c r="I2302" s="267"/>
    </row>
    <row r="2303" spans="2:9" x14ac:dyDescent="0.25">
      <c r="B2303" s="281"/>
      <c r="C2303" s="281"/>
      <c r="D2303" s="428"/>
      <c r="E2303" s="281"/>
      <c r="F2303" s="281"/>
      <c r="G2303" s="281"/>
      <c r="I2303" s="267"/>
    </row>
    <row r="2304" spans="2:9" x14ac:dyDescent="0.25">
      <c r="B2304" s="281"/>
      <c r="C2304" s="281"/>
      <c r="D2304" s="428"/>
      <c r="E2304" s="281"/>
      <c r="F2304" s="281"/>
      <c r="G2304" s="281"/>
      <c r="I2304" s="267"/>
    </row>
    <row r="2305" spans="2:9" x14ac:dyDescent="0.25">
      <c r="B2305" s="281"/>
      <c r="C2305" s="281"/>
      <c r="D2305" s="428"/>
      <c r="E2305" s="281"/>
      <c r="F2305" s="281"/>
      <c r="G2305" s="281"/>
      <c r="I2305" s="267"/>
    </row>
    <row r="2306" spans="2:9" x14ac:dyDescent="0.25">
      <c r="B2306" s="281"/>
      <c r="C2306" s="281"/>
      <c r="D2306" s="428"/>
      <c r="E2306" s="281"/>
      <c r="F2306" s="281"/>
      <c r="G2306" s="281"/>
      <c r="I2306" s="267"/>
    </row>
    <row r="2307" spans="2:9" x14ac:dyDescent="0.25">
      <c r="B2307" s="281"/>
      <c r="C2307" s="281"/>
      <c r="D2307" s="428"/>
      <c r="E2307" s="281"/>
      <c r="F2307" s="281"/>
      <c r="G2307" s="281"/>
      <c r="I2307" s="267"/>
    </row>
    <row r="2308" spans="2:9" x14ac:dyDescent="0.25">
      <c r="B2308" s="281"/>
      <c r="C2308" s="281"/>
      <c r="D2308" s="428"/>
      <c r="E2308" s="281"/>
      <c r="F2308" s="281"/>
      <c r="G2308" s="281"/>
      <c r="I2308" s="267"/>
    </row>
    <row r="2309" spans="2:9" x14ac:dyDescent="0.25">
      <c r="B2309" s="281"/>
      <c r="C2309" s="281"/>
      <c r="D2309" s="428"/>
      <c r="E2309" s="281"/>
      <c r="F2309" s="281"/>
      <c r="G2309" s="281"/>
      <c r="I2309" s="267"/>
    </row>
    <row r="2310" spans="2:9" x14ac:dyDescent="0.25">
      <c r="B2310" s="281"/>
      <c r="C2310" s="281"/>
      <c r="D2310" s="428"/>
      <c r="E2310" s="281"/>
      <c r="F2310" s="281"/>
      <c r="G2310" s="281"/>
      <c r="I2310" s="267"/>
    </row>
    <row r="2311" spans="2:9" x14ac:dyDescent="0.25">
      <c r="B2311" s="281"/>
      <c r="C2311" s="281"/>
      <c r="D2311" s="428"/>
      <c r="E2311" s="281"/>
      <c r="F2311" s="281"/>
      <c r="G2311" s="281"/>
      <c r="I2311" s="267"/>
    </row>
    <row r="2312" spans="2:9" x14ac:dyDescent="0.25">
      <c r="B2312" s="281"/>
      <c r="C2312" s="281"/>
      <c r="D2312" s="428"/>
      <c r="E2312" s="281"/>
      <c r="F2312" s="281"/>
      <c r="G2312" s="281"/>
      <c r="I2312" s="267"/>
    </row>
    <row r="2313" spans="2:9" x14ac:dyDescent="0.25">
      <c r="B2313" s="281"/>
      <c r="C2313" s="281"/>
      <c r="D2313" s="428"/>
      <c r="E2313" s="281"/>
      <c r="F2313" s="281"/>
      <c r="G2313" s="281"/>
      <c r="I2313" s="267"/>
    </row>
    <row r="2314" spans="2:9" x14ac:dyDescent="0.25">
      <c r="B2314" s="281"/>
      <c r="C2314" s="281"/>
      <c r="D2314" s="428"/>
      <c r="E2314" s="281"/>
      <c r="F2314" s="281"/>
      <c r="G2314" s="281"/>
      <c r="I2314" s="267"/>
    </row>
    <row r="2315" spans="2:9" x14ac:dyDescent="0.25">
      <c r="B2315" s="281"/>
      <c r="C2315" s="281"/>
      <c r="D2315" s="428"/>
      <c r="E2315" s="281"/>
      <c r="F2315" s="281"/>
      <c r="G2315" s="281"/>
      <c r="I2315" s="267"/>
    </row>
    <row r="2316" spans="2:9" x14ac:dyDescent="0.25">
      <c r="B2316" s="281"/>
      <c r="C2316" s="281"/>
      <c r="D2316" s="428"/>
      <c r="E2316" s="281"/>
      <c r="F2316" s="281"/>
      <c r="G2316" s="281"/>
      <c r="I2316" s="267"/>
    </row>
    <row r="2317" spans="2:9" x14ac:dyDescent="0.25">
      <c r="B2317" s="281"/>
      <c r="C2317" s="281"/>
      <c r="D2317" s="428"/>
      <c r="E2317" s="281"/>
      <c r="F2317" s="281"/>
      <c r="G2317" s="281"/>
      <c r="I2317" s="267"/>
    </row>
    <row r="2318" spans="2:9" x14ac:dyDescent="0.25">
      <c r="B2318" s="281"/>
      <c r="C2318" s="281"/>
      <c r="D2318" s="428"/>
      <c r="E2318" s="281"/>
      <c r="F2318" s="281"/>
      <c r="G2318" s="281"/>
      <c r="I2318" s="267"/>
    </row>
    <row r="2319" spans="2:9" x14ac:dyDescent="0.25">
      <c r="B2319" s="281"/>
      <c r="C2319" s="281"/>
      <c r="D2319" s="428"/>
      <c r="E2319" s="281"/>
      <c r="F2319" s="281"/>
      <c r="G2319" s="281"/>
      <c r="I2319" s="267"/>
    </row>
    <row r="2320" spans="2:9" x14ac:dyDescent="0.25">
      <c r="B2320" s="281"/>
      <c r="C2320" s="281"/>
      <c r="D2320" s="428"/>
      <c r="E2320" s="281"/>
      <c r="F2320" s="281"/>
      <c r="G2320" s="281"/>
      <c r="I2320" s="267"/>
    </row>
    <row r="2321" spans="2:9" x14ac:dyDescent="0.25">
      <c r="B2321" s="281"/>
      <c r="C2321" s="281"/>
      <c r="D2321" s="428"/>
      <c r="E2321" s="281"/>
      <c r="F2321" s="281"/>
      <c r="G2321" s="281"/>
      <c r="I2321" s="267"/>
    </row>
    <row r="2322" spans="2:9" x14ac:dyDescent="0.25">
      <c r="B2322" s="281"/>
      <c r="C2322" s="281"/>
      <c r="D2322" s="428"/>
      <c r="E2322" s="281"/>
      <c r="F2322" s="281"/>
      <c r="G2322" s="281"/>
      <c r="I2322" s="267"/>
    </row>
    <row r="2323" spans="2:9" x14ac:dyDescent="0.25">
      <c r="B2323" s="281"/>
      <c r="C2323" s="281"/>
      <c r="D2323" s="428"/>
      <c r="E2323" s="281"/>
      <c r="F2323" s="281"/>
      <c r="G2323" s="281"/>
      <c r="I2323" s="267"/>
    </row>
    <row r="2324" spans="2:9" x14ac:dyDescent="0.25">
      <c r="B2324" s="281"/>
      <c r="C2324" s="281"/>
      <c r="D2324" s="428"/>
      <c r="E2324" s="281"/>
      <c r="F2324" s="281"/>
      <c r="G2324" s="281"/>
      <c r="I2324" s="267"/>
    </row>
    <row r="2325" spans="2:9" x14ac:dyDescent="0.25">
      <c r="B2325" s="281"/>
      <c r="C2325" s="281"/>
      <c r="D2325" s="428"/>
      <c r="E2325" s="281"/>
      <c r="F2325" s="281"/>
      <c r="G2325" s="281"/>
      <c r="I2325" s="267"/>
    </row>
    <row r="2326" spans="2:9" x14ac:dyDescent="0.25">
      <c r="B2326" s="281"/>
      <c r="C2326" s="281"/>
      <c r="D2326" s="428"/>
      <c r="E2326" s="281"/>
      <c r="F2326" s="281"/>
      <c r="G2326" s="281"/>
      <c r="I2326" s="267"/>
    </row>
    <row r="2327" spans="2:9" x14ac:dyDescent="0.25">
      <c r="B2327" s="281"/>
      <c r="C2327" s="281"/>
      <c r="D2327" s="428"/>
      <c r="E2327" s="281"/>
      <c r="F2327" s="281"/>
      <c r="G2327" s="281"/>
      <c r="I2327" s="267"/>
    </row>
    <row r="2328" spans="2:9" x14ac:dyDescent="0.25">
      <c r="B2328" s="281"/>
      <c r="C2328" s="281"/>
      <c r="D2328" s="428"/>
      <c r="E2328" s="281"/>
      <c r="F2328" s="281"/>
      <c r="G2328" s="281"/>
      <c r="I2328" s="267"/>
    </row>
    <row r="2329" spans="2:9" x14ac:dyDescent="0.25">
      <c r="B2329" s="281"/>
      <c r="C2329" s="281"/>
      <c r="D2329" s="428"/>
      <c r="E2329" s="281"/>
      <c r="F2329" s="281"/>
      <c r="G2329" s="281"/>
      <c r="I2329" s="267"/>
    </row>
    <row r="2330" spans="2:9" x14ac:dyDescent="0.25">
      <c r="B2330" s="281"/>
      <c r="C2330" s="281"/>
      <c r="D2330" s="428"/>
      <c r="E2330" s="281"/>
      <c r="F2330" s="281"/>
      <c r="G2330" s="281"/>
      <c r="I2330" s="267"/>
    </row>
    <row r="2331" spans="2:9" x14ac:dyDescent="0.25">
      <c r="B2331" s="281"/>
      <c r="C2331" s="281"/>
      <c r="D2331" s="428"/>
      <c r="E2331" s="281"/>
      <c r="F2331" s="281"/>
      <c r="G2331" s="281"/>
      <c r="I2331" s="267"/>
    </row>
    <row r="2332" spans="2:9" x14ac:dyDescent="0.25">
      <c r="B2332" s="281"/>
      <c r="C2332" s="281"/>
      <c r="D2332" s="428"/>
      <c r="E2332" s="281"/>
      <c r="F2332" s="281"/>
      <c r="G2332" s="281"/>
      <c r="I2332" s="267"/>
    </row>
    <row r="2333" spans="2:9" x14ac:dyDescent="0.25">
      <c r="B2333" s="281"/>
      <c r="C2333" s="281"/>
      <c r="D2333" s="428"/>
      <c r="E2333" s="281"/>
      <c r="F2333" s="281"/>
      <c r="G2333" s="281"/>
      <c r="I2333" s="267"/>
    </row>
    <row r="2334" spans="2:9" x14ac:dyDescent="0.25">
      <c r="B2334" s="281"/>
      <c r="C2334" s="281"/>
      <c r="D2334" s="428"/>
      <c r="E2334" s="281"/>
      <c r="F2334" s="281"/>
      <c r="G2334" s="281"/>
      <c r="I2334" s="267"/>
    </row>
    <row r="2335" spans="2:9" x14ac:dyDescent="0.25">
      <c r="B2335" s="281"/>
      <c r="C2335" s="281"/>
      <c r="D2335" s="428"/>
      <c r="E2335" s="281"/>
      <c r="F2335" s="281"/>
      <c r="G2335" s="281"/>
      <c r="I2335" s="267"/>
    </row>
    <row r="2336" spans="2:9" x14ac:dyDescent="0.25">
      <c r="B2336" s="281"/>
      <c r="C2336" s="281"/>
      <c r="D2336" s="428"/>
      <c r="E2336" s="281"/>
      <c r="F2336" s="281"/>
      <c r="G2336" s="281"/>
      <c r="I2336" s="267"/>
    </row>
    <row r="2337" spans="2:9" x14ac:dyDescent="0.25">
      <c r="B2337" s="281"/>
      <c r="C2337" s="281"/>
      <c r="D2337" s="428"/>
      <c r="E2337" s="281"/>
      <c r="F2337" s="281"/>
      <c r="G2337" s="281"/>
      <c r="I2337" s="267"/>
    </row>
    <row r="2338" spans="2:9" x14ac:dyDescent="0.25">
      <c r="B2338" s="281"/>
      <c r="C2338" s="281"/>
      <c r="D2338" s="428"/>
      <c r="E2338" s="281"/>
      <c r="F2338" s="281"/>
      <c r="G2338" s="281"/>
      <c r="I2338" s="267"/>
    </row>
    <row r="2339" spans="2:9" x14ac:dyDescent="0.25">
      <c r="B2339" s="281"/>
      <c r="C2339" s="281"/>
      <c r="D2339" s="428"/>
      <c r="E2339" s="281"/>
      <c r="F2339" s="281"/>
      <c r="G2339" s="281"/>
      <c r="I2339" s="267"/>
    </row>
    <row r="2340" spans="2:9" x14ac:dyDescent="0.25">
      <c r="B2340" s="281"/>
      <c r="C2340" s="281"/>
      <c r="D2340" s="428"/>
      <c r="E2340" s="281"/>
      <c r="F2340" s="281"/>
      <c r="G2340" s="281"/>
      <c r="I2340" s="267"/>
    </row>
    <row r="2341" spans="2:9" x14ac:dyDescent="0.25">
      <c r="B2341" s="281"/>
      <c r="C2341" s="281"/>
      <c r="D2341" s="428"/>
      <c r="E2341" s="281"/>
      <c r="F2341" s="281"/>
      <c r="G2341" s="281"/>
      <c r="I2341" s="267"/>
    </row>
    <row r="2342" spans="2:9" x14ac:dyDescent="0.25">
      <c r="B2342" s="281"/>
      <c r="C2342" s="281"/>
      <c r="D2342" s="428"/>
      <c r="E2342" s="281"/>
      <c r="F2342" s="281"/>
      <c r="G2342" s="281"/>
      <c r="I2342" s="267"/>
    </row>
    <row r="2343" spans="2:9" x14ac:dyDescent="0.25">
      <c r="B2343" s="281"/>
      <c r="C2343" s="281"/>
      <c r="D2343" s="428"/>
      <c r="E2343" s="281"/>
      <c r="F2343" s="281"/>
      <c r="G2343" s="281"/>
      <c r="I2343" s="267"/>
    </row>
    <row r="2344" spans="2:9" x14ac:dyDescent="0.25">
      <c r="B2344" s="281"/>
      <c r="C2344" s="281"/>
      <c r="D2344" s="428"/>
      <c r="E2344" s="281"/>
      <c r="F2344" s="281"/>
      <c r="G2344" s="281"/>
      <c r="I2344" s="267"/>
    </row>
    <row r="2345" spans="2:9" x14ac:dyDescent="0.25">
      <c r="B2345" s="281"/>
      <c r="C2345" s="281"/>
      <c r="D2345" s="428"/>
      <c r="E2345" s="281"/>
      <c r="F2345" s="281"/>
      <c r="G2345" s="281"/>
      <c r="I2345" s="267"/>
    </row>
    <row r="2346" spans="2:9" x14ac:dyDescent="0.25">
      <c r="B2346" s="281"/>
      <c r="C2346" s="281"/>
      <c r="D2346" s="428"/>
      <c r="E2346" s="281"/>
      <c r="F2346" s="281"/>
      <c r="G2346" s="281"/>
      <c r="I2346" s="267"/>
    </row>
    <row r="2347" spans="2:9" x14ac:dyDescent="0.25">
      <c r="B2347" s="281"/>
      <c r="C2347" s="281"/>
      <c r="D2347" s="428"/>
      <c r="E2347" s="281"/>
      <c r="F2347" s="281"/>
      <c r="G2347" s="281"/>
      <c r="I2347" s="267"/>
    </row>
    <row r="2348" spans="2:9" x14ac:dyDescent="0.25">
      <c r="B2348" s="281"/>
      <c r="C2348" s="281"/>
      <c r="D2348" s="428"/>
      <c r="E2348" s="281"/>
      <c r="F2348" s="281"/>
      <c r="G2348" s="281"/>
      <c r="I2348" s="267"/>
    </row>
    <row r="2349" spans="2:9" x14ac:dyDescent="0.25">
      <c r="B2349" s="281"/>
      <c r="C2349" s="281"/>
      <c r="D2349" s="428"/>
      <c r="E2349" s="281"/>
      <c r="F2349" s="281"/>
      <c r="G2349" s="281"/>
      <c r="I2349" s="267"/>
    </row>
    <row r="2350" spans="2:9" x14ac:dyDescent="0.25">
      <c r="B2350" s="281"/>
      <c r="C2350" s="281"/>
      <c r="D2350" s="428"/>
      <c r="E2350" s="281"/>
      <c r="F2350" s="281"/>
      <c r="G2350" s="281"/>
      <c r="I2350" s="267"/>
    </row>
    <row r="2351" spans="2:9" x14ac:dyDescent="0.25">
      <c r="B2351" s="281"/>
      <c r="C2351" s="281"/>
      <c r="D2351" s="428"/>
      <c r="E2351" s="281"/>
      <c r="F2351" s="281"/>
      <c r="G2351" s="281"/>
      <c r="I2351" s="267"/>
    </row>
    <row r="2352" spans="2:9" x14ac:dyDescent="0.25">
      <c r="B2352" s="281"/>
      <c r="C2352" s="281"/>
      <c r="D2352" s="428"/>
      <c r="E2352" s="281"/>
      <c r="F2352" s="281"/>
      <c r="G2352" s="281"/>
      <c r="I2352" s="267"/>
    </row>
    <row r="2353" spans="2:9" x14ac:dyDescent="0.25">
      <c r="B2353" s="281"/>
      <c r="C2353" s="281"/>
      <c r="D2353" s="428"/>
      <c r="E2353" s="281"/>
      <c r="F2353" s="281"/>
      <c r="G2353" s="281"/>
      <c r="I2353" s="267"/>
    </row>
    <row r="2354" spans="2:9" x14ac:dyDescent="0.25">
      <c r="B2354" s="281"/>
      <c r="C2354" s="281"/>
      <c r="D2354" s="428"/>
      <c r="E2354" s="281"/>
      <c r="F2354" s="281"/>
      <c r="G2354" s="281"/>
      <c r="I2354" s="267"/>
    </row>
    <row r="2355" spans="2:9" x14ac:dyDescent="0.25">
      <c r="B2355" s="281"/>
      <c r="C2355" s="281"/>
      <c r="D2355" s="428"/>
      <c r="E2355" s="281"/>
      <c r="F2355" s="281"/>
      <c r="G2355" s="281"/>
      <c r="I2355" s="267"/>
    </row>
    <row r="2356" spans="2:9" x14ac:dyDescent="0.25">
      <c r="B2356" s="281"/>
      <c r="C2356" s="281"/>
      <c r="D2356" s="428"/>
      <c r="E2356" s="281"/>
      <c r="F2356" s="281"/>
      <c r="G2356" s="281"/>
      <c r="I2356" s="267"/>
    </row>
    <row r="2357" spans="2:9" x14ac:dyDescent="0.25">
      <c r="B2357" s="281"/>
      <c r="C2357" s="281"/>
      <c r="D2357" s="428"/>
      <c r="E2357" s="281"/>
      <c r="F2357" s="281"/>
      <c r="G2357" s="281"/>
      <c r="I2357" s="267"/>
    </row>
    <row r="2358" spans="2:9" x14ac:dyDescent="0.25">
      <c r="B2358" s="281"/>
      <c r="C2358" s="281"/>
      <c r="D2358" s="428"/>
      <c r="E2358" s="281"/>
      <c r="F2358" s="281"/>
      <c r="G2358" s="281"/>
      <c r="I2358" s="267"/>
    </row>
    <row r="2359" spans="2:9" x14ac:dyDescent="0.25">
      <c r="B2359" s="281"/>
      <c r="C2359" s="281"/>
      <c r="D2359" s="428"/>
      <c r="E2359" s="281"/>
      <c r="F2359" s="281"/>
      <c r="G2359" s="281"/>
      <c r="I2359" s="267"/>
    </row>
    <row r="2360" spans="2:9" x14ac:dyDescent="0.25">
      <c r="B2360" s="281"/>
      <c r="C2360" s="281"/>
      <c r="D2360" s="428"/>
      <c r="E2360" s="281"/>
      <c r="F2360" s="281"/>
      <c r="G2360" s="281"/>
      <c r="I2360" s="267"/>
    </row>
    <row r="2361" spans="2:9" x14ac:dyDescent="0.25">
      <c r="B2361" s="281"/>
      <c r="C2361" s="281"/>
      <c r="D2361" s="428"/>
      <c r="E2361" s="281"/>
      <c r="F2361" s="281"/>
      <c r="G2361" s="281"/>
      <c r="I2361" s="267"/>
    </row>
    <row r="2362" spans="2:9" x14ac:dyDescent="0.25">
      <c r="B2362" s="281"/>
      <c r="C2362" s="281"/>
      <c r="D2362" s="428"/>
      <c r="E2362" s="281"/>
      <c r="F2362" s="281"/>
      <c r="G2362" s="281"/>
      <c r="I2362" s="267"/>
    </row>
    <row r="2363" spans="2:9" x14ac:dyDescent="0.25">
      <c r="B2363" s="281"/>
      <c r="C2363" s="281"/>
      <c r="D2363" s="428"/>
      <c r="E2363" s="281"/>
      <c r="F2363" s="281"/>
      <c r="G2363" s="281"/>
      <c r="I2363" s="267"/>
    </row>
    <row r="2364" spans="2:9" x14ac:dyDescent="0.25">
      <c r="B2364" s="281"/>
      <c r="C2364" s="281"/>
      <c r="D2364" s="428"/>
      <c r="E2364" s="281"/>
      <c r="F2364" s="281"/>
      <c r="G2364" s="281"/>
      <c r="I2364" s="267"/>
    </row>
    <row r="2365" spans="2:9" x14ac:dyDescent="0.25">
      <c r="B2365" s="281"/>
      <c r="C2365" s="281"/>
      <c r="D2365" s="428"/>
      <c r="E2365" s="281"/>
      <c r="F2365" s="281"/>
      <c r="G2365" s="281"/>
      <c r="I2365" s="267"/>
    </row>
    <row r="2366" spans="2:9" x14ac:dyDescent="0.25">
      <c r="B2366" s="281"/>
      <c r="C2366" s="281"/>
      <c r="D2366" s="428"/>
      <c r="E2366" s="281"/>
      <c r="F2366" s="281"/>
      <c r="G2366" s="281"/>
      <c r="I2366" s="267"/>
    </row>
    <row r="2367" spans="2:9" x14ac:dyDescent="0.25">
      <c r="B2367" s="281"/>
      <c r="C2367" s="281"/>
      <c r="D2367" s="428"/>
      <c r="E2367" s="281"/>
      <c r="F2367" s="281"/>
      <c r="G2367" s="281"/>
      <c r="I2367" s="267"/>
    </row>
    <row r="2368" spans="2:9" x14ac:dyDescent="0.25">
      <c r="B2368" s="281"/>
      <c r="C2368" s="281"/>
      <c r="D2368" s="428"/>
      <c r="E2368" s="281"/>
      <c r="F2368" s="281"/>
      <c r="G2368" s="281"/>
      <c r="I2368" s="267"/>
    </row>
    <row r="2369" spans="2:9" x14ac:dyDescent="0.25">
      <c r="B2369" s="281"/>
      <c r="C2369" s="281"/>
      <c r="D2369" s="428"/>
      <c r="E2369" s="281"/>
      <c r="F2369" s="281"/>
      <c r="G2369" s="281"/>
      <c r="I2369" s="267"/>
    </row>
    <row r="2370" spans="2:9" x14ac:dyDescent="0.25">
      <c r="B2370" s="281"/>
      <c r="C2370" s="281"/>
      <c r="D2370" s="428"/>
      <c r="E2370" s="281"/>
      <c r="F2370" s="281"/>
      <c r="G2370" s="281"/>
      <c r="I2370" s="267"/>
    </row>
    <row r="2371" spans="2:9" x14ac:dyDescent="0.25">
      <c r="B2371" s="281"/>
      <c r="C2371" s="281"/>
      <c r="D2371" s="428"/>
      <c r="E2371" s="281"/>
      <c r="F2371" s="281"/>
      <c r="G2371" s="281"/>
      <c r="I2371" s="267"/>
    </row>
    <row r="2372" spans="2:9" x14ac:dyDescent="0.25">
      <c r="B2372" s="281"/>
      <c r="C2372" s="281"/>
      <c r="D2372" s="428"/>
      <c r="E2372" s="281"/>
      <c r="F2372" s="281"/>
      <c r="G2372" s="281"/>
      <c r="I2372" s="267"/>
    </row>
    <row r="2373" spans="2:9" x14ac:dyDescent="0.25">
      <c r="B2373" s="281"/>
      <c r="C2373" s="281"/>
      <c r="D2373" s="428"/>
      <c r="E2373" s="281"/>
      <c r="F2373" s="281"/>
      <c r="G2373" s="281"/>
      <c r="I2373" s="267"/>
    </row>
    <row r="2374" spans="2:9" x14ac:dyDescent="0.25">
      <c r="B2374" s="281"/>
      <c r="C2374" s="281"/>
      <c r="D2374" s="428"/>
      <c r="E2374" s="281"/>
      <c r="F2374" s="281"/>
      <c r="G2374" s="281"/>
      <c r="I2374" s="267"/>
    </row>
    <row r="2375" spans="2:9" x14ac:dyDescent="0.25">
      <c r="B2375" s="281"/>
      <c r="C2375" s="281"/>
      <c r="D2375" s="428"/>
      <c r="E2375" s="281"/>
      <c r="F2375" s="281"/>
      <c r="G2375" s="281"/>
      <c r="I2375" s="267"/>
    </row>
    <row r="2376" spans="2:9" x14ac:dyDescent="0.25">
      <c r="B2376" s="281"/>
      <c r="C2376" s="281"/>
      <c r="D2376" s="428"/>
      <c r="E2376" s="281"/>
      <c r="F2376" s="281"/>
      <c r="G2376" s="281"/>
      <c r="I2376" s="267"/>
    </row>
    <row r="2377" spans="2:9" x14ac:dyDescent="0.25">
      <c r="B2377" s="281"/>
      <c r="C2377" s="281"/>
      <c r="D2377" s="428"/>
      <c r="E2377" s="281"/>
      <c r="F2377" s="281"/>
      <c r="G2377" s="281"/>
      <c r="I2377" s="267"/>
    </row>
    <row r="2378" spans="2:9" x14ac:dyDescent="0.25">
      <c r="B2378" s="281"/>
      <c r="C2378" s="281"/>
      <c r="D2378" s="428"/>
      <c r="E2378" s="281"/>
      <c r="F2378" s="281"/>
      <c r="G2378" s="281"/>
      <c r="I2378" s="267"/>
    </row>
    <row r="2379" spans="2:9" x14ac:dyDescent="0.25">
      <c r="B2379" s="281"/>
      <c r="C2379" s="281"/>
      <c r="D2379" s="428"/>
      <c r="E2379" s="281"/>
      <c r="F2379" s="281"/>
      <c r="G2379" s="281"/>
      <c r="I2379" s="267"/>
    </row>
    <row r="2380" spans="2:9" x14ac:dyDescent="0.25">
      <c r="B2380" s="281"/>
      <c r="C2380" s="281"/>
      <c r="D2380" s="428"/>
      <c r="E2380" s="281"/>
      <c r="F2380" s="281"/>
      <c r="G2380" s="281"/>
      <c r="I2380" s="267"/>
    </row>
    <row r="2381" spans="2:9" x14ac:dyDescent="0.25">
      <c r="B2381" s="281"/>
      <c r="C2381" s="281"/>
      <c r="D2381" s="428"/>
      <c r="E2381" s="281"/>
      <c r="F2381" s="281"/>
      <c r="G2381" s="281"/>
      <c r="I2381" s="267"/>
    </row>
    <row r="2382" spans="2:9" x14ac:dyDescent="0.25">
      <c r="B2382" s="281"/>
      <c r="C2382" s="281"/>
      <c r="D2382" s="428"/>
      <c r="E2382" s="281"/>
      <c r="F2382" s="281"/>
      <c r="G2382" s="281"/>
      <c r="I2382" s="267"/>
    </row>
    <row r="2383" spans="2:9" x14ac:dyDescent="0.25">
      <c r="B2383" s="281"/>
      <c r="C2383" s="281"/>
      <c r="D2383" s="428"/>
      <c r="E2383" s="281"/>
      <c r="F2383" s="281"/>
      <c r="G2383" s="281"/>
      <c r="I2383" s="267"/>
    </row>
    <row r="2384" spans="2:9" x14ac:dyDescent="0.25">
      <c r="B2384" s="281"/>
      <c r="C2384" s="281"/>
      <c r="D2384" s="428"/>
      <c r="E2384" s="281"/>
      <c r="F2384" s="281"/>
      <c r="G2384" s="281"/>
      <c r="I2384" s="267"/>
    </row>
    <row r="2385" spans="2:9" x14ac:dyDescent="0.25">
      <c r="B2385" s="281"/>
      <c r="C2385" s="281"/>
      <c r="D2385" s="428"/>
      <c r="E2385" s="281"/>
      <c r="F2385" s="281"/>
      <c r="G2385" s="281"/>
      <c r="I2385" s="267"/>
    </row>
    <row r="2386" spans="2:9" x14ac:dyDescent="0.25">
      <c r="B2386" s="281"/>
      <c r="C2386" s="281"/>
      <c r="D2386" s="428"/>
      <c r="E2386" s="281"/>
      <c r="F2386" s="281"/>
      <c r="G2386" s="281"/>
      <c r="I2386" s="267"/>
    </row>
    <row r="2387" spans="2:9" x14ac:dyDescent="0.25">
      <c r="B2387" s="281"/>
      <c r="C2387" s="281"/>
      <c r="D2387" s="428"/>
      <c r="E2387" s="281"/>
      <c r="F2387" s="281"/>
      <c r="G2387" s="281"/>
      <c r="I2387" s="267"/>
    </row>
    <row r="2388" spans="2:9" x14ac:dyDescent="0.25">
      <c r="B2388" s="281"/>
      <c r="C2388" s="281"/>
      <c r="D2388" s="428"/>
      <c r="E2388" s="281"/>
      <c r="F2388" s="281"/>
      <c r="G2388" s="281"/>
      <c r="I2388" s="267"/>
    </row>
    <row r="2389" spans="2:9" x14ac:dyDescent="0.25">
      <c r="B2389" s="281"/>
      <c r="C2389" s="281"/>
      <c r="D2389" s="428"/>
      <c r="E2389" s="281"/>
      <c r="F2389" s="281"/>
      <c r="G2389" s="281"/>
      <c r="I2389" s="267"/>
    </row>
    <row r="2390" spans="2:9" x14ac:dyDescent="0.25">
      <c r="B2390" s="281"/>
      <c r="C2390" s="281"/>
      <c r="D2390" s="428"/>
      <c r="E2390" s="281"/>
      <c r="F2390" s="281"/>
      <c r="G2390" s="281"/>
      <c r="I2390" s="267"/>
    </row>
    <row r="2391" spans="2:9" x14ac:dyDescent="0.25">
      <c r="B2391" s="281"/>
      <c r="C2391" s="281"/>
      <c r="D2391" s="428"/>
      <c r="E2391" s="281"/>
      <c r="F2391" s="281"/>
      <c r="G2391" s="281"/>
      <c r="I2391" s="267"/>
    </row>
    <row r="2392" spans="2:9" x14ac:dyDescent="0.25">
      <c r="B2392" s="281"/>
      <c r="C2392" s="281"/>
      <c r="D2392" s="428"/>
      <c r="E2392" s="281"/>
      <c r="F2392" s="281"/>
      <c r="G2392" s="281"/>
      <c r="I2392" s="267"/>
    </row>
    <row r="2393" spans="2:9" x14ac:dyDescent="0.25">
      <c r="B2393" s="281"/>
      <c r="C2393" s="281"/>
      <c r="D2393" s="428"/>
      <c r="E2393" s="281"/>
      <c r="F2393" s="281"/>
      <c r="G2393" s="281"/>
      <c r="I2393" s="267"/>
    </row>
    <row r="2394" spans="2:9" x14ac:dyDescent="0.25">
      <c r="B2394" s="281"/>
      <c r="C2394" s="281"/>
      <c r="D2394" s="428"/>
      <c r="E2394" s="281"/>
      <c r="F2394" s="281"/>
      <c r="G2394" s="281"/>
      <c r="I2394" s="267"/>
    </row>
    <row r="2395" spans="2:9" x14ac:dyDescent="0.25">
      <c r="B2395" s="281"/>
      <c r="C2395" s="281"/>
      <c r="D2395" s="428"/>
      <c r="E2395" s="281"/>
      <c r="F2395" s="281"/>
      <c r="G2395" s="281"/>
      <c r="I2395" s="267"/>
    </row>
    <row r="2396" spans="2:9" x14ac:dyDescent="0.25">
      <c r="B2396" s="281"/>
      <c r="C2396" s="281"/>
      <c r="D2396" s="428"/>
      <c r="E2396" s="281"/>
      <c r="F2396" s="281"/>
      <c r="G2396" s="281"/>
      <c r="I2396" s="267"/>
    </row>
    <row r="2397" spans="2:9" x14ac:dyDescent="0.25">
      <c r="B2397" s="281"/>
      <c r="C2397" s="281"/>
      <c r="D2397" s="428"/>
      <c r="E2397" s="281"/>
      <c r="F2397" s="281"/>
      <c r="G2397" s="281"/>
      <c r="I2397" s="267"/>
    </row>
    <row r="2398" spans="2:9" x14ac:dyDescent="0.25">
      <c r="B2398" s="281"/>
      <c r="C2398" s="281"/>
      <c r="D2398" s="428"/>
      <c r="E2398" s="281"/>
      <c r="F2398" s="281"/>
      <c r="G2398" s="281"/>
      <c r="I2398" s="267"/>
    </row>
    <row r="2399" spans="2:9" x14ac:dyDescent="0.25">
      <c r="B2399" s="281"/>
      <c r="C2399" s="281"/>
      <c r="D2399" s="428"/>
      <c r="E2399" s="281"/>
      <c r="F2399" s="281"/>
      <c r="G2399" s="281"/>
      <c r="I2399" s="267"/>
    </row>
    <row r="2400" spans="2:9" x14ac:dyDescent="0.25">
      <c r="B2400" s="281"/>
      <c r="C2400" s="281"/>
      <c r="D2400" s="428"/>
      <c r="E2400" s="281"/>
      <c r="F2400" s="281"/>
      <c r="G2400" s="281"/>
      <c r="I2400" s="267"/>
    </row>
    <row r="2401" spans="2:9" x14ac:dyDescent="0.25">
      <c r="B2401" s="281"/>
      <c r="C2401" s="281"/>
      <c r="D2401" s="428"/>
      <c r="E2401" s="281"/>
      <c r="F2401" s="281"/>
      <c r="G2401" s="281"/>
      <c r="I2401" s="267"/>
    </row>
    <row r="2402" spans="2:9" x14ac:dyDescent="0.25">
      <c r="B2402" s="281"/>
      <c r="C2402" s="281"/>
      <c r="D2402" s="428"/>
      <c r="E2402" s="281"/>
      <c r="F2402" s="281"/>
      <c r="G2402" s="281"/>
      <c r="I2402" s="267"/>
    </row>
    <row r="2403" spans="2:9" x14ac:dyDescent="0.25">
      <c r="B2403" s="281"/>
      <c r="C2403" s="281"/>
      <c r="D2403" s="428"/>
      <c r="E2403" s="281"/>
      <c r="F2403" s="281"/>
      <c r="G2403" s="281"/>
      <c r="I2403" s="267"/>
    </row>
    <row r="2404" spans="2:9" x14ac:dyDescent="0.25">
      <c r="B2404" s="281"/>
      <c r="C2404" s="281"/>
      <c r="D2404" s="428"/>
      <c r="E2404" s="281"/>
      <c r="F2404" s="281"/>
      <c r="G2404" s="281"/>
      <c r="I2404" s="267"/>
    </row>
    <row r="2405" spans="2:9" x14ac:dyDescent="0.25">
      <c r="B2405" s="281"/>
      <c r="C2405" s="281"/>
      <c r="D2405" s="428"/>
      <c r="E2405" s="281"/>
      <c r="F2405" s="281"/>
      <c r="G2405" s="281"/>
      <c r="I2405" s="267"/>
    </row>
    <row r="2406" spans="2:9" x14ac:dyDescent="0.25">
      <c r="B2406" s="281"/>
      <c r="C2406" s="281"/>
      <c r="D2406" s="428"/>
      <c r="E2406" s="281"/>
      <c r="F2406" s="281"/>
      <c r="G2406" s="281"/>
      <c r="I2406" s="267"/>
    </row>
    <row r="2407" spans="2:9" x14ac:dyDescent="0.25">
      <c r="B2407" s="281"/>
      <c r="C2407" s="281"/>
      <c r="D2407" s="428"/>
      <c r="E2407" s="281"/>
      <c r="F2407" s="281"/>
      <c r="G2407" s="281"/>
      <c r="I2407" s="267"/>
    </row>
    <row r="2408" spans="2:9" x14ac:dyDescent="0.25">
      <c r="B2408" s="281"/>
      <c r="C2408" s="281"/>
      <c r="D2408" s="428"/>
      <c r="E2408" s="281"/>
      <c r="F2408" s="281"/>
      <c r="G2408" s="281"/>
      <c r="I2408" s="267"/>
    </row>
    <row r="2409" spans="2:9" x14ac:dyDescent="0.25">
      <c r="B2409" s="281"/>
      <c r="C2409" s="281"/>
      <c r="D2409" s="428"/>
      <c r="E2409" s="281"/>
      <c r="F2409" s="281"/>
      <c r="G2409" s="281"/>
      <c r="I2409" s="267"/>
    </row>
    <row r="2410" spans="2:9" x14ac:dyDescent="0.25">
      <c r="B2410" s="281"/>
      <c r="C2410" s="281"/>
      <c r="D2410" s="428"/>
      <c r="E2410" s="281"/>
      <c r="F2410" s="281"/>
      <c r="G2410" s="281"/>
      <c r="I2410" s="267"/>
    </row>
    <row r="2411" spans="2:9" x14ac:dyDescent="0.25">
      <c r="B2411" s="281"/>
      <c r="C2411" s="281"/>
      <c r="D2411" s="428"/>
      <c r="E2411" s="281"/>
      <c r="F2411" s="281"/>
      <c r="G2411" s="281"/>
      <c r="I2411" s="267"/>
    </row>
    <row r="2412" spans="2:9" x14ac:dyDescent="0.25">
      <c r="B2412" s="281"/>
      <c r="C2412" s="281"/>
      <c r="D2412" s="428"/>
      <c r="E2412" s="281"/>
      <c r="F2412" s="281"/>
      <c r="G2412" s="281"/>
      <c r="I2412" s="267"/>
    </row>
    <row r="2413" spans="2:9" x14ac:dyDescent="0.25">
      <c r="B2413" s="281"/>
      <c r="C2413" s="281"/>
      <c r="D2413" s="428"/>
      <c r="E2413" s="281"/>
      <c r="F2413" s="281"/>
      <c r="G2413" s="281"/>
      <c r="I2413" s="267"/>
    </row>
    <row r="2414" spans="2:9" x14ac:dyDescent="0.25">
      <c r="B2414" s="281"/>
      <c r="C2414" s="281"/>
      <c r="D2414" s="428"/>
      <c r="E2414" s="281"/>
      <c r="F2414" s="281"/>
      <c r="G2414" s="281"/>
      <c r="I2414" s="267"/>
    </row>
    <row r="2415" spans="2:9" x14ac:dyDescent="0.25">
      <c r="B2415" s="281"/>
      <c r="C2415" s="281"/>
      <c r="D2415" s="428"/>
      <c r="E2415" s="281"/>
      <c r="F2415" s="281"/>
      <c r="G2415" s="281"/>
      <c r="I2415" s="267"/>
    </row>
    <row r="2416" spans="2:9" x14ac:dyDescent="0.25">
      <c r="B2416" s="281"/>
      <c r="C2416" s="281"/>
      <c r="D2416" s="428"/>
      <c r="E2416" s="281"/>
      <c r="F2416" s="281"/>
      <c r="G2416" s="281"/>
      <c r="I2416" s="267"/>
    </row>
    <row r="2417" spans="2:9" x14ac:dyDescent="0.25">
      <c r="B2417" s="281"/>
      <c r="C2417" s="281"/>
      <c r="D2417" s="428"/>
      <c r="E2417" s="281"/>
      <c r="F2417" s="281"/>
      <c r="G2417" s="281"/>
      <c r="I2417" s="267"/>
    </row>
    <row r="2418" spans="2:9" x14ac:dyDescent="0.25">
      <c r="B2418" s="281"/>
      <c r="C2418" s="281"/>
      <c r="D2418" s="428"/>
      <c r="E2418" s="281"/>
      <c r="F2418" s="281"/>
      <c r="G2418" s="281"/>
      <c r="I2418" s="267"/>
    </row>
    <row r="2419" spans="2:9" x14ac:dyDescent="0.25">
      <c r="B2419" s="281"/>
      <c r="C2419" s="281"/>
      <c r="D2419" s="428"/>
      <c r="E2419" s="281"/>
      <c r="F2419" s="281"/>
      <c r="G2419" s="281"/>
      <c r="I2419" s="267"/>
    </row>
    <row r="2420" spans="2:9" x14ac:dyDescent="0.25">
      <c r="B2420" s="281"/>
      <c r="C2420" s="281"/>
      <c r="D2420" s="428"/>
      <c r="E2420" s="281"/>
      <c r="F2420" s="281"/>
      <c r="G2420" s="281"/>
      <c r="I2420" s="267"/>
    </row>
    <row r="2421" spans="2:9" x14ac:dyDescent="0.25">
      <c r="B2421" s="281"/>
      <c r="C2421" s="281"/>
      <c r="D2421" s="428"/>
      <c r="E2421" s="281"/>
      <c r="F2421" s="281"/>
      <c r="G2421" s="281"/>
      <c r="I2421" s="267"/>
    </row>
    <row r="2422" spans="2:9" x14ac:dyDescent="0.25">
      <c r="B2422" s="281"/>
      <c r="C2422" s="281"/>
      <c r="D2422" s="428"/>
      <c r="E2422" s="281"/>
      <c r="F2422" s="281"/>
      <c r="G2422" s="281"/>
      <c r="I2422" s="267"/>
    </row>
    <row r="2423" spans="2:9" x14ac:dyDescent="0.25">
      <c r="B2423" s="281"/>
      <c r="C2423" s="281"/>
      <c r="D2423" s="428"/>
      <c r="E2423" s="281"/>
      <c r="F2423" s="281"/>
      <c r="G2423" s="281"/>
      <c r="I2423" s="267"/>
    </row>
    <row r="2424" spans="2:9" x14ac:dyDescent="0.25">
      <c r="B2424" s="281"/>
      <c r="C2424" s="281"/>
      <c r="D2424" s="428"/>
      <c r="E2424" s="281"/>
      <c r="F2424" s="281"/>
      <c r="G2424" s="281"/>
      <c r="I2424" s="267"/>
    </row>
    <row r="2425" spans="2:9" x14ac:dyDescent="0.25">
      <c r="B2425" s="281"/>
      <c r="C2425" s="281"/>
      <c r="D2425" s="428"/>
      <c r="E2425" s="281"/>
      <c r="F2425" s="281"/>
      <c r="G2425" s="281"/>
      <c r="I2425" s="267"/>
    </row>
    <row r="2426" spans="2:9" x14ac:dyDescent="0.25">
      <c r="B2426" s="281"/>
      <c r="C2426" s="281"/>
      <c r="D2426" s="428"/>
      <c r="E2426" s="281"/>
      <c r="F2426" s="281"/>
      <c r="G2426" s="281"/>
      <c r="I2426" s="267"/>
    </row>
    <row r="2427" spans="2:9" x14ac:dyDescent="0.25">
      <c r="B2427" s="281"/>
      <c r="C2427" s="281"/>
      <c r="D2427" s="428"/>
      <c r="E2427" s="281"/>
      <c r="F2427" s="281"/>
      <c r="G2427" s="281"/>
      <c r="I2427" s="267"/>
    </row>
    <row r="2428" spans="2:9" x14ac:dyDescent="0.25">
      <c r="B2428" s="281"/>
      <c r="C2428" s="281"/>
      <c r="D2428" s="428"/>
      <c r="E2428" s="281"/>
      <c r="F2428" s="281"/>
      <c r="G2428" s="281"/>
      <c r="I2428" s="267"/>
    </row>
    <row r="2429" spans="2:9" x14ac:dyDescent="0.25">
      <c r="B2429" s="281"/>
      <c r="C2429" s="281"/>
      <c r="D2429" s="428"/>
      <c r="E2429" s="281"/>
      <c r="F2429" s="281"/>
      <c r="G2429" s="281"/>
      <c r="I2429" s="267"/>
    </row>
    <row r="2430" spans="2:9" x14ac:dyDescent="0.25">
      <c r="B2430" s="281"/>
      <c r="C2430" s="281"/>
      <c r="D2430" s="428"/>
      <c r="E2430" s="281"/>
      <c r="F2430" s="281"/>
      <c r="G2430" s="281"/>
      <c r="I2430" s="267"/>
    </row>
    <row r="2431" spans="2:9" x14ac:dyDescent="0.25">
      <c r="B2431" s="281"/>
      <c r="C2431" s="281"/>
      <c r="D2431" s="428"/>
      <c r="E2431" s="281"/>
      <c r="F2431" s="281"/>
      <c r="G2431" s="281"/>
      <c r="I2431" s="267"/>
    </row>
    <row r="2432" spans="2:9" x14ac:dyDescent="0.25">
      <c r="B2432" s="281"/>
      <c r="C2432" s="281"/>
      <c r="D2432" s="428"/>
      <c r="E2432" s="281"/>
      <c r="F2432" s="281"/>
      <c r="G2432" s="281"/>
      <c r="I2432" s="267"/>
    </row>
    <row r="2433" spans="2:9" x14ac:dyDescent="0.25">
      <c r="B2433" s="281"/>
      <c r="C2433" s="281"/>
      <c r="D2433" s="428"/>
      <c r="E2433" s="281"/>
      <c r="F2433" s="281"/>
      <c r="G2433" s="281"/>
      <c r="I2433" s="267"/>
    </row>
    <row r="2434" spans="2:9" x14ac:dyDescent="0.25">
      <c r="B2434" s="281"/>
      <c r="C2434" s="281"/>
      <c r="D2434" s="428"/>
      <c r="E2434" s="281"/>
      <c r="F2434" s="281"/>
      <c r="G2434" s="281"/>
      <c r="I2434" s="267"/>
    </row>
    <row r="2435" spans="2:9" x14ac:dyDescent="0.25">
      <c r="B2435" s="281"/>
      <c r="C2435" s="281"/>
      <c r="D2435" s="428"/>
      <c r="E2435" s="281"/>
      <c r="F2435" s="281"/>
      <c r="G2435" s="281"/>
      <c r="I2435" s="267"/>
    </row>
    <row r="2436" spans="2:9" x14ac:dyDescent="0.25">
      <c r="B2436" s="281"/>
      <c r="C2436" s="281"/>
      <c r="D2436" s="428"/>
      <c r="E2436" s="281"/>
      <c r="F2436" s="281"/>
      <c r="G2436" s="281"/>
      <c r="I2436" s="267"/>
    </row>
    <row r="2437" spans="2:9" x14ac:dyDescent="0.25">
      <c r="B2437" s="281"/>
      <c r="C2437" s="281"/>
      <c r="D2437" s="428"/>
      <c r="E2437" s="281"/>
      <c r="F2437" s="281"/>
      <c r="G2437" s="281"/>
      <c r="I2437" s="267"/>
    </row>
    <row r="2438" spans="2:9" x14ac:dyDescent="0.25">
      <c r="B2438" s="281"/>
      <c r="C2438" s="281"/>
      <c r="D2438" s="428"/>
      <c r="E2438" s="281"/>
      <c r="F2438" s="281"/>
      <c r="G2438" s="281"/>
      <c r="I2438" s="267"/>
    </row>
    <row r="2439" spans="2:9" x14ac:dyDescent="0.25">
      <c r="B2439" s="281"/>
      <c r="C2439" s="281"/>
      <c r="D2439" s="428"/>
      <c r="E2439" s="281"/>
      <c r="F2439" s="281"/>
      <c r="G2439" s="281"/>
      <c r="I2439" s="267"/>
    </row>
    <row r="2440" spans="2:9" x14ac:dyDescent="0.25">
      <c r="B2440" s="281"/>
      <c r="C2440" s="281"/>
      <c r="D2440" s="428"/>
      <c r="E2440" s="281"/>
      <c r="F2440" s="281"/>
      <c r="G2440" s="281"/>
      <c r="I2440" s="267"/>
    </row>
    <row r="2441" spans="2:9" x14ac:dyDescent="0.25">
      <c r="B2441" s="281"/>
      <c r="C2441" s="281"/>
      <c r="D2441" s="428"/>
      <c r="E2441" s="281"/>
      <c r="F2441" s="281"/>
      <c r="G2441" s="281"/>
      <c r="I2441" s="267"/>
    </row>
    <row r="2442" spans="2:9" x14ac:dyDescent="0.25">
      <c r="B2442" s="281"/>
      <c r="C2442" s="281"/>
      <c r="D2442" s="428"/>
      <c r="E2442" s="281"/>
      <c r="F2442" s="281"/>
      <c r="G2442" s="281"/>
      <c r="I2442" s="267"/>
    </row>
    <row r="2443" spans="2:9" x14ac:dyDescent="0.25">
      <c r="B2443" s="281"/>
      <c r="C2443" s="281"/>
      <c r="D2443" s="428"/>
      <c r="E2443" s="281"/>
      <c r="F2443" s="281"/>
      <c r="G2443" s="281"/>
      <c r="I2443" s="267"/>
    </row>
    <row r="2444" spans="2:9" x14ac:dyDescent="0.25">
      <c r="B2444" s="281"/>
      <c r="C2444" s="281"/>
      <c r="D2444" s="428"/>
      <c r="E2444" s="281"/>
      <c r="F2444" s="281"/>
      <c r="G2444" s="281"/>
      <c r="I2444" s="267"/>
    </row>
    <row r="2445" spans="2:9" x14ac:dyDescent="0.25">
      <c r="B2445" s="281"/>
      <c r="C2445" s="281"/>
      <c r="D2445" s="428"/>
      <c r="E2445" s="281"/>
      <c r="F2445" s="281"/>
      <c r="G2445" s="281"/>
      <c r="I2445" s="267"/>
    </row>
    <row r="2446" spans="2:9" x14ac:dyDescent="0.25">
      <c r="B2446" s="281"/>
      <c r="C2446" s="281"/>
      <c r="D2446" s="428"/>
      <c r="E2446" s="281"/>
      <c r="F2446" s="281"/>
      <c r="G2446" s="281"/>
      <c r="I2446" s="267"/>
    </row>
    <row r="2447" spans="2:9" x14ac:dyDescent="0.25">
      <c r="B2447" s="281"/>
      <c r="C2447" s="281"/>
      <c r="D2447" s="428"/>
      <c r="E2447" s="281"/>
      <c r="F2447" s="281"/>
      <c r="G2447" s="281"/>
      <c r="I2447" s="267"/>
    </row>
    <row r="2448" spans="2:9" x14ac:dyDescent="0.25">
      <c r="B2448" s="281"/>
      <c r="C2448" s="281"/>
      <c r="D2448" s="428"/>
      <c r="E2448" s="281"/>
      <c r="F2448" s="281"/>
      <c r="G2448" s="281"/>
      <c r="I2448" s="267"/>
    </row>
    <row r="2449" spans="2:9" x14ac:dyDescent="0.25">
      <c r="B2449" s="281"/>
      <c r="C2449" s="281"/>
      <c r="D2449" s="428"/>
      <c r="E2449" s="281"/>
      <c r="F2449" s="281"/>
      <c r="G2449" s="281"/>
      <c r="I2449" s="267"/>
    </row>
    <row r="2450" spans="2:9" x14ac:dyDescent="0.25">
      <c r="B2450" s="281"/>
      <c r="C2450" s="281"/>
      <c r="D2450" s="428"/>
      <c r="E2450" s="281"/>
      <c r="F2450" s="281"/>
      <c r="G2450" s="281"/>
      <c r="I2450" s="267"/>
    </row>
    <row r="2451" spans="2:9" x14ac:dyDescent="0.25">
      <c r="B2451" s="281"/>
      <c r="C2451" s="281"/>
      <c r="D2451" s="428"/>
      <c r="E2451" s="281"/>
      <c r="F2451" s="281"/>
      <c r="G2451" s="281"/>
      <c r="I2451" s="267"/>
    </row>
    <row r="2452" spans="2:9" x14ac:dyDescent="0.25">
      <c r="B2452" s="281"/>
      <c r="C2452" s="281"/>
      <c r="D2452" s="428"/>
      <c r="E2452" s="281"/>
      <c r="F2452" s="281"/>
      <c r="G2452" s="281"/>
      <c r="I2452" s="267"/>
    </row>
    <row r="2453" spans="2:9" x14ac:dyDescent="0.25">
      <c r="B2453" s="281"/>
      <c r="C2453" s="281"/>
      <c r="D2453" s="428"/>
      <c r="E2453" s="281"/>
      <c r="F2453" s="281"/>
      <c r="G2453" s="281"/>
      <c r="I2453" s="267"/>
    </row>
    <row r="2454" spans="2:9" x14ac:dyDescent="0.25">
      <c r="B2454" s="281"/>
      <c r="C2454" s="281"/>
      <c r="D2454" s="428"/>
      <c r="E2454" s="281"/>
      <c r="F2454" s="281"/>
      <c r="G2454" s="281"/>
      <c r="I2454" s="267"/>
    </row>
    <row r="2455" spans="2:9" x14ac:dyDescent="0.25">
      <c r="B2455" s="281"/>
      <c r="C2455" s="281"/>
      <c r="D2455" s="428"/>
      <c r="E2455" s="281"/>
      <c r="F2455" s="281"/>
      <c r="G2455" s="281"/>
      <c r="I2455" s="267"/>
    </row>
    <row r="2456" spans="2:9" x14ac:dyDescent="0.25">
      <c r="B2456" s="281"/>
      <c r="C2456" s="281"/>
      <c r="D2456" s="428"/>
      <c r="E2456" s="281"/>
      <c r="F2456" s="281"/>
      <c r="G2456" s="281"/>
      <c r="I2456" s="267"/>
    </row>
    <row r="2457" spans="2:9" x14ac:dyDescent="0.25">
      <c r="B2457" s="281"/>
      <c r="C2457" s="281"/>
      <c r="D2457" s="428"/>
      <c r="E2457" s="281"/>
      <c r="F2457" s="281"/>
      <c r="G2457" s="281"/>
      <c r="I2457" s="267"/>
    </row>
    <row r="2458" spans="2:9" x14ac:dyDescent="0.25">
      <c r="B2458" s="281"/>
      <c r="C2458" s="281"/>
      <c r="D2458" s="428"/>
      <c r="E2458" s="281"/>
      <c r="F2458" s="281"/>
      <c r="G2458" s="281"/>
      <c r="I2458" s="267"/>
    </row>
    <row r="2459" spans="2:9" x14ac:dyDescent="0.25">
      <c r="B2459" s="281"/>
      <c r="C2459" s="281"/>
      <c r="D2459" s="428"/>
      <c r="E2459" s="281"/>
      <c r="F2459" s="281"/>
      <c r="G2459" s="281"/>
      <c r="I2459" s="267"/>
    </row>
    <row r="2460" spans="2:9" x14ac:dyDescent="0.25">
      <c r="B2460" s="281"/>
      <c r="C2460" s="281"/>
      <c r="D2460" s="428"/>
      <c r="E2460" s="281"/>
      <c r="F2460" s="281"/>
      <c r="G2460" s="281"/>
      <c r="I2460" s="267"/>
    </row>
    <row r="2461" spans="2:9" x14ac:dyDescent="0.25">
      <c r="B2461" s="281"/>
      <c r="C2461" s="281"/>
      <c r="D2461" s="428"/>
      <c r="E2461" s="281"/>
      <c r="F2461" s="281"/>
      <c r="G2461" s="281"/>
      <c r="I2461" s="267"/>
    </row>
    <row r="2462" spans="2:9" x14ac:dyDescent="0.25">
      <c r="B2462" s="281"/>
      <c r="C2462" s="281"/>
      <c r="D2462" s="428"/>
      <c r="E2462" s="281"/>
      <c r="F2462" s="281"/>
      <c r="G2462" s="281"/>
      <c r="I2462" s="267"/>
    </row>
    <row r="2463" spans="2:9" x14ac:dyDescent="0.25">
      <c r="B2463" s="281"/>
      <c r="C2463" s="281"/>
      <c r="D2463" s="428"/>
      <c r="E2463" s="281"/>
      <c r="F2463" s="281"/>
      <c r="G2463" s="281"/>
      <c r="I2463" s="267"/>
    </row>
    <row r="2464" spans="2:9" x14ac:dyDescent="0.25">
      <c r="B2464" s="281"/>
      <c r="C2464" s="281"/>
      <c r="D2464" s="428"/>
      <c r="E2464" s="281"/>
      <c r="F2464" s="281"/>
      <c r="G2464" s="281"/>
      <c r="I2464" s="267"/>
    </row>
    <row r="2465" spans="2:9" x14ac:dyDescent="0.25">
      <c r="B2465" s="281"/>
      <c r="C2465" s="281"/>
      <c r="D2465" s="428"/>
      <c r="E2465" s="281"/>
      <c r="F2465" s="281"/>
      <c r="G2465" s="281"/>
      <c r="I2465" s="267"/>
    </row>
    <row r="2466" spans="2:9" x14ac:dyDescent="0.25">
      <c r="B2466" s="281"/>
      <c r="C2466" s="281"/>
      <c r="D2466" s="428"/>
      <c r="E2466" s="281"/>
      <c r="F2466" s="281"/>
      <c r="G2466" s="281"/>
      <c r="I2466" s="267"/>
    </row>
    <row r="2467" spans="2:9" x14ac:dyDescent="0.25">
      <c r="B2467" s="281"/>
      <c r="C2467" s="281"/>
      <c r="D2467" s="428"/>
      <c r="E2467" s="281"/>
      <c r="F2467" s="281"/>
      <c r="G2467" s="281"/>
      <c r="I2467" s="267"/>
    </row>
    <row r="2468" spans="2:9" x14ac:dyDescent="0.25">
      <c r="B2468" s="281"/>
      <c r="C2468" s="281"/>
      <c r="D2468" s="428"/>
      <c r="E2468" s="281"/>
      <c r="F2468" s="281"/>
      <c r="G2468" s="281"/>
      <c r="I2468" s="267"/>
    </row>
    <row r="2469" spans="2:9" x14ac:dyDescent="0.25">
      <c r="B2469" s="281"/>
      <c r="C2469" s="281"/>
      <c r="D2469" s="428"/>
      <c r="E2469" s="281"/>
      <c r="F2469" s="281"/>
      <c r="G2469" s="281"/>
      <c r="I2469" s="267"/>
    </row>
    <row r="2470" spans="2:9" x14ac:dyDescent="0.25">
      <c r="B2470" s="281"/>
      <c r="C2470" s="281"/>
      <c r="D2470" s="428"/>
      <c r="E2470" s="281"/>
      <c r="F2470" s="281"/>
      <c r="G2470" s="281"/>
      <c r="I2470" s="267"/>
    </row>
    <row r="2471" spans="2:9" x14ac:dyDescent="0.25">
      <c r="B2471" s="281"/>
      <c r="C2471" s="281"/>
      <c r="D2471" s="428"/>
      <c r="E2471" s="281"/>
      <c r="F2471" s="281"/>
      <c r="G2471" s="281"/>
      <c r="I2471" s="267"/>
    </row>
    <row r="2472" spans="2:9" x14ac:dyDescent="0.25">
      <c r="B2472" s="281"/>
      <c r="C2472" s="281"/>
      <c r="D2472" s="428"/>
      <c r="E2472" s="281"/>
      <c r="F2472" s="281"/>
      <c r="G2472" s="281"/>
      <c r="I2472" s="267"/>
    </row>
    <row r="2473" spans="2:9" x14ac:dyDescent="0.25">
      <c r="B2473" s="281"/>
      <c r="C2473" s="281"/>
      <c r="D2473" s="428"/>
      <c r="E2473" s="281"/>
      <c r="F2473" s="281"/>
      <c r="G2473" s="281"/>
      <c r="I2473" s="267"/>
    </row>
    <row r="2474" spans="2:9" x14ac:dyDescent="0.25">
      <c r="B2474" s="281"/>
      <c r="C2474" s="281"/>
      <c r="D2474" s="428"/>
      <c r="E2474" s="281"/>
      <c r="F2474" s="281"/>
      <c r="G2474" s="281"/>
      <c r="I2474" s="267"/>
    </row>
    <row r="2475" spans="2:9" x14ac:dyDescent="0.25">
      <c r="B2475" s="281"/>
      <c r="C2475" s="281"/>
      <c r="D2475" s="428"/>
      <c r="E2475" s="281"/>
      <c r="F2475" s="281"/>
      <c r="G2475" s="281"/>
      <c r="I2475" s="267"/>
    </row>
    <row r="2476" spans="2:9" x14ac:dyDescent="0.25">
      <c r="B2476" s="281"/>
      <c r="C2476" s="281"/>
      <c r="D2476" s="428"/>
      <c r="E2476" s="281"/>
      <c r="F2476" s="281"/>
      <c r="G2476" s="281"/>
      <c r="I2476" s="267"/>
    </row>
    <row r="2477" spans="2:9" x14ac:dyDescent="0.25">
      <c r="B2477" s="281"/>
      <c r="C2477" s="281"/>
      <c r="D2477" s="428"/>
      <c r="E2477" s="281"/>
      <c r="F2477" s="281"/>
      <c r="G2477" s="281"/>
      <c r="I2477" s="267"/>
    </row>
    <row r="2478" spans="2:9" x14ac:dyDescent="0.25">
      <c r="B2478" s="281"/>
      <c r="C2478" s="281"/>
      <c r="D2478" s="428"/>
      <c r="E2478" s="281"/>
      <c r="F2478" s="281"/>
      <c r="G2478" s="281"/>
      <c r="I2478" s="267"/>
    </row>
    <row r="2479" spans="2:9" x14ac:dyDescent="0.25">
      <c r="B2479" s="281"/>
      <c r="C2479" s="281"/>
      <c r="D2479" s="428"/>
      <c r="E2479" s="281"/>
      <c r="F2479" s="281"/>
      <c r="G2479" s="281"/>
      <c r="I2479" s="267"/>
    </row>
    <row r="2480" spans="2:9" x14ac:dyDescent="0.25">
      <c r="B2480" s="281"/>
      <c r="C2480" s="281"/>
      <c r="D2480" s="428"/>
      <c r="E2480" s="281"/>
      <c r="F2480" s="281"/>
      <c r="G2480" s="281"/>
      <c r="I2480" s="267"/>
    </row>
    <row r="2481" spans="2:9" x14ac:dyDescent="0.25">
      <c r="B2481" s="281"/>
      <c r="C2481" s="281"/>
      <c r="D2481" s="428"/>
      <c r="E2481" s="281"/>
      <c r="F2481" s="281"/>
      <c r="G2481" s="281"/>
      <c r="I2481" s="267"/>
    </row>
    <row r="2482" spans="2:9" x14ac:dyDescent="0.25">
      <c r="B2482" s="281"/>
      <c r="C2482" s="281"/>
      <c r="D2482" s="428"/>
      <c r="E2482" s="281"/>
      <c r="F2482" s="281"/>
      <c r="G2482" s="281"/>
      <c r="I2482" s="267"/>
    </row>
    <row r="2483" spans="2:9" x14ac:dyDescent="0.25">
      <c r="B2483" s="281"/>
      <c r="C2483" s="281"/>
      <c r="D2483" s="428"/>
      <c r="E2483" s="281"/>
      <c r="F2483" s="281"/>
      <c r="G2483" s="281"/>
      <c r="I2483" s="267"/>
    </row>
    <row r="2484" spans="2:9" x14ac:dyDescent="0.25">
      <c r="B2484" s="281"/>
      <c r="C2484" s="281"/>
      <c r="D2484" s="428"/>
      <c r="E2484" s="281"/>
      <c r="F2484" s="281"/>
      <c r="G2484" s="281"/>
      <c r="I2484" s="267"/>
    </row>
    <row r="2485" spans="2:9" x14ac:dyDescent="0.25">
      <c r="B2485" s="281"/>
      <c r="C2485" s="281"/>
      <c r="D2485" s="428"/>
      <c r="E2485" s="281"/>
      <c r="F2485" s="281"/>
      <c r="G2485" s="281"/>
      <c r="I2485" s="267"/>
    </row>
    <row r="2486" spans="2:9" x14ac:dyDescent="0.25">
      <c r="B2486" s="281"/>
      <c r="C2486" s="281"/>
      <c r="D2486" s="428"/>
      <c r="E2486" s="281"/>
      <c r="F2486" s="281"/>
      <c r="G2486" s="281"/>
      <c r="I2486" s="267"/>
    </row>
    <row r="2487" spans="2:9" x14ac:dyDescent="0.25">
      <c r="B2487" s="281"/>
      <c r="C2487" s="281"/>
      <c r="D2487" s="428"/>
      <c r="E2487" s="281"/>
      <c r="F2487" s="281"/>
      <c r="G2487" s="281"/>
      <c r="I2487" s="267"/>
    </row>
    <row r="2488" spans="2:9" x14ac:dyDescent="0.25">
      <c r="B2488" s="281"/>
      <c r="C2488" s="281"/>
      <c r="D2488" s="428"/>
      <c r="E2488" s="281"/>
      <c r="F2488" s="281"/>
      <c r="G2488" s="281"/>
      <c r="I2488" s="267"/>
    </row>
    <row r="2489" spans="2:9" x14ac:dyDescent="0.25">
      <c r="B2489" s="281"/>
      <c r="C2489" s="281"/>
      <c r="D2489" s="428"/>
      <c r="E2489" s="281"/>
      <c r="F2489" s="281"/>
      <c r="G2489" s="281"/>
      <c r="I2489" s="267"/>
    </row>
    <row r="2490" spans="2:9" x14ac:dyDescent="0.25">
      <c r="B2490" s="281"/>
      <c r="C2490" s="281"/>
      <c r="D2490" s="428"/>
      <c r="E2490" s="281"/>
      <c r="F2490" s="281"/>
      <c r="G2490" s="281"/>
      <c r="I2490" s="267"/>
    </row>
    <row r="2491" spans="2:9" x14ac:dyDescent="0.25">
      <c r="B2491" s="281"/>
      <c r="C2491" s="281"/>
      <c r="D2491" s="428"/>
      <c r="E2491" s="281"/>
      <c r="F2491" s="281"/>
      <c r="G2491" s="281"/>
      <c r="I2491" s="267"/>
    </row>
    <row r="2492" spans="2:9" x14ac:dyDescent="0.25">
      <c r="B2492" s="281"/>
      <c r="C2492" s="281"/>
      <c r="D2492" s="428"/>
      <c r="E2492" s="281"/>
      <c r="F2492" s="281"/>
      <c r="G2492" s="281"/>
      <c r="I2492" s="267"/>
    </row>
    <row r="2493" spans="2:9" x14ac:dyDescent="0.25">
      <c r="B2493" s="281"/>
      <c r="C2493" s="281"/>
      <c r="D2493" s="428"/>
      <c r="E2493" s="281"/>
      <c r="F2493" s="281"/>
      <c r="G2493" s="281"/>
      <c r="I2493" s="267"/>
    </row>
    <row r="2494" spans="2:9" x14ac:dyDescent="0.25">
      <c r="B2494" s="281"/>
      <c r="C2494" s="281"/>
      <c r="D2494" s="428"/>
      <c r="E2494" s="281"/>
      <c r="F2494" s="281"/>
      <c r="G2494" s="281"/>
      <c r="I2494" s="267"/>
    </row>
    <row r="2495" spans="2:9" x14ac:dyDescent="0.25">
      <c r="B2495" s="281"/>
      <c r="C2495" s="281"/>
      <c r="D2495" s="428"/>
      <c r="E2495" s="281"/>
      <c r="F2495" s="281"/>
      <c r="G2495" s="281"/>
      <c r="I2495" s="267"/>
    </row>
    <row r="2496" spans="2:9" x14ac:dyDescent="0.25">
      <c r="B2496" s="281"/>
      <c r="C2496" s="281"/>
      <c r="D2496" s="428"/>
      <c r="E2496" s="281"/>
      <c r="F2496" s="281"/>
      <c r="G2496" s="281"/>
      <c r="I2496" s="267"/>
    </row>
    <row r="2497" spans="2:9" x14ac:dyDescent="0.25">
      <c r="B2497" s="281"/>
      <c r="C2497" s="281"/>
      <c r="D2497" s="428"/>
      <c r="E2497" s="281"/>
      <c r="F2497" s="281"/>
      <c r="G2497" s="281"/>
      <c r="I2497" s="267"/>
    </row>
    <row r="2498" spans="2:9" x14ac:dyDescent="0.25">
      <c r="B2498" s="281"/>
      <c r="C2498" s="281"/>
      <c r="D2498" s="428"/>
      <c r="E2498" s="281"/>
      <c r="F2498" s="281"/>
      <c r="G2498" s="281"/>
      <c r="I2498" s="267"/>
    </row>
    <row r="2499" spans="2:9" x14ac:dyDescent="0.25">
      <c r="B2499" s="281"/>
      <c r="C2499" s="281"/>
      <c r="D2499" s="428"/>
      <c r="E2499" s="281"/>
      <c r="F2499" s="281"/>
      <c r="G2499" s="281"/>
      <c r="I2499" s="267"/>
    </row>
    <row r="2500" spans="2:9" x14ac:dyDescent="0.25">
      <c r="B2500" s="281"/>
      <c r="C2500" s="281"/>
      <c r="D2500" s="428"/>
      <c r="E2500" s="281"/>
      <c r="F2500" s="281"/>
      <c r="G2500" s="281"/>
      <c r="I2500" s="267"/>
    </row>
    <row r="2501" spans="2:9" x14ac:dyDescent="0.25">
      <c r="B2501" s="281"/>
      <c r="C2501" s="281"/>
      <c r="D2501" s="428"/>
      <c r="E2501" s="281"/>
      <c r="F2501" s="281"/>
      <c r="G2501" s="281"/>
      <c r="I2501" s="267"/>
    </row>
    <row r="2502" spans="2:9" x14ac:dyDescent="0.25">
      <c r="B2502" s="281"/>
      <c r="C2502" s="281"/>
      <c r="D2502" s="428"/>
      <c r="E2502" s="281"/>
      <c r="F2502" s="281"/>
      <c r="G2502" s="281"/>
      <c r="I2502" s="267"/>
    </row>
    <row r="2503" spans="2:9" x14ac:dyDescent="0.25">
      <c r="B2503" s="281"/>
      <c r="C2503" s="281"/>
      <c r="D2503" s="428"/>
      <c r="E2503" s="281"/>
      <c r="F2503" s="281"/>
      <c r="G2503" s="281"/>
      <c r="I2503" s="267"/>
    </row>
    <row r="2504" spans="2:9" x14ac:dyDescent="0.25">
      <c r="B2504" s="281"/>
      <c r="C2504" s="281"/>
      <c r="D2504" s="428"/>
      <c r="E2504" s="281"/>
      <c r="F2504" s="281"/>
      <c r="G2504" s="281"/>
      <c r="I2504" s="267"/>
    </row>
    <row r="2505" spans="2:9" x14ac:dyDescent="0.25">
      <c r="B2505" s="281"/>
      <c r="C2505" s="281"/>
      <c r="D2505" s="428"/>
      <c r="E2505" s="281"/>
      <c r="F2505" s="281"/>
      <c r="G2505" s="281"/>
      <c r="I2505" s="267"/>
    </row>
    <row r="2506" spans="2:9" x14ac:dyDescent="0.25">
      <c r="B2506" s="281"/>
      <c r="C2506" s="281"/>
      <c r="D2506" s="428"/>
      <c r="E2506" s="281"/>
      <c r="F2506" s="281"/>
      <c r="G2506" s="281"/>
      <c r="I2506" s="267"/>
    </row>
    <row r="2507" spans="2:9" x14ac:dyDescent="0.25">
      <c r="B2507" s="281"/>
      <c r="C2507" s="281"/>
      <c r="D2507" s="428"/>
      <c r="E2507" s="281"/>
      <c r="F2507" s="281"/>
      <c r="G2507" s="281"/>
      <c r="I2507" s="267"/>
    </row>
    <row r="2508" spans="2:9" x14ac:dyDescent="0.25">
      <c r="B2508" s="281"/>
      <c r="C2508" s="281"/>
      <c r="D2508" s="428"/>
      <c r="E2508" s="281"/>
      <c r="F2508" s="281"/>
      <c r="G2508" s="281"/>
      <c r="I2508" s="267"/>
    </row>
    <row r="2509" spans="2:9" x14ac:dyDescent="0.25">
      <c r="B2509" s="281"/>
      <c r="C2509" s="281"/>
      <c r="D2509" s="428"/>
      <c r="E2509" s="281"/>
      <c r="F2509" s="281"/>
      <c r="G2509" s="281"/>
      <c r="I2509" s="267"/>
    </row>
    <row r="2510" spans="2:9" x14ac:dyDescent="0.25">
      <c r="B2510" s="281"/>
      <c r="C2510" s="281"/>
      <c r="D2510" s="428"/>
      <c r="E2510" s="281"/>
      <c r="F2510" s="281"/>
      <c r="G2510" s="281"/>
      <c r="I2510" s="267"/>
    </row>
    <row r="2511" spans="2:9" x14ac:dyDescent="0.25">
      <c r="B2511" s="281"/>
      <c r="C2511" s="281"/>
      <c r="D2511" s="428"/>
      <c r="E2511" s="281"/>
      <c r="F2511" s="281"/>
      <c r="G2511" s="281"/>
      <c r="I2511" s="267"/>
    </row>
    <row r="2512" spans="2:9" x14ac:dyDescent="0.25">
      <c r="B2512" s="281"/>
      <c r="C2512" s="281"/>
      <c r="D2512" s="428"/>
      <c r="E2512" s="281"/>
      <c r="F2512" s="281"/>
      <c r="G2512" s="281"/>
      <c r="I2512" s="267"/>
    </row>
    <row r="2513" spans="2:9" x14ac:dyDescent="0.25">
      <c r="B2513" s="281"/>
      <c r="C2513" s="281"/>
      <c r="D2513" s="428"/>
      <c r="E2513" s="281"/>
      <c r="F2513" s="281"/>
      <c r="G2513" s="281"/>
      <c r="I2513" s="267"/>
    </row>
    <row r="2514" spans="2:9" x14ac:dyDescent="0.25">
      <c r="B2514" s="281"/>
      <c r="C2514" s="281"/>
      <c r="D2514" s="428"/>
      <c r="E2514" s="281"/>
      <c r="F2514" s="281"/>
      <c r="G2514" s="281"/>
      <c r="I2514" s="267"/>
    </row>
    <row r="2515" spans="2:9" x14ac:dyDescent="0.25">
      <c r="B2515" s="281"/>
      <c r="C2515" s="281"/>
      <c r="D2515" s="428"/>
      <c r="E2515" s="281"/>
      <c r="F2515" s="281"/>
      <c r="G2515" s="281"/>
      <c r="I2515" s="267"/>
    </row>
    <row r="2516" spans="2:9" x14ac:dyDescent="0.25">
      <c r="B2516" s="281"/>
      <c r="C2516" s="281"/>
      <c r="D2516" s="428"/>
      <c r="E2516" s="281"/>
      <c r="F2516" s="281"/>
      <c r="G2516" s="281"/>
      <c r="I2516" s="267"/>
    </row>
    <row r="2517" spans="2:9" x14ac:dyDescent="0.25">
      <c r="B2517" s="281"/>
      <c r="C2517" s="281"/>
      <c r="D2517" s="428"/>
      <c r="E2517" s="281"/>
      <c r="F2517" s="281"/>
      <c r="G2517" s="281"/>
      <c r="I2517" s="267"/>
    </row>
    <row r="2518" spans="2:9" x14ac:dyDescent="0.25">
      <c r="B2518" s="281"/>
      <c r="C2518" s="281"/>
      <c r="D2518" s="428"/>
      <c r="E2518" s="281"/>
      <c r="F2518" s="281"/>
      <c r="G2518" s="281"/>
      <c r="I2518" s="267"/>
    </row>
    <row r="2519" spans="2:9" x14ac:dyDescent="0.25">
      <c r="B2519" s="281"/>
      <c r="C2519" s="281"/>
      <c r="D2519" s="428"/>
      <c r="E2519" s="281"/>
      <c r="F2519" s="281"/>
      <c r="G2519" s="281"/>
      <c r="I2519" s="267"/>
    </row>
    <row r="2520" spans="2:9" x14ac:dyDescent="0.25">
      <c r="B2520" s="281"/>
      <c r="C2520" s="281"/>
      <c r="D2520" s="428"/>
      <c r="E2520" s="281"/>
      <c r="F2520" s="281"/>
      <c r="G2520" s="281"/>
      <c r="I2520" s="267"/>
    </row>
    <row r="2521" spans="2:9" x14ac:dyDescent="0.25">
      <c r="B2521" s="281"/>
      <c r="C2521" s="281"/>
      <c r="D2521" s="428"/>
      <c r="E2521" s="281"/>
      <c r="F2521" s="281"/>
      <c r="G2521" s="281"/>
      <c r="I2521" s="267"/>
    </row>
    <row r="2522" spans="2:9" x14ac:dyDescent="0.25">
      <c r="B2522" s="281"/>
      <c r="C2522" s="281"/>
      <c r="D2522" s="428"/>
      <c r="E2522" s="281"/>
      <c r="F2522" s="281"/>
      <c r="G2522" s="281"/>
      <c r="I2522" s="267"/>
    </row>
    <row r="2523" spans="2:9" x14ac:dyDescent="0.25">
      <c r="B2523" s="281"/>
      <c r="C2523" s="281"/>
      <c r="D2523" s="428"/>
      <c r="E2523" s="281"/>
      <c r="F2523" s="281"/>
      <c r="G2523" s="281"/>
      <c r="I2523" s="267"/>
    </row>
    <row r="2524" spans="2:9" x14ac:dyDescent="0.25">
      <c r="B2524" s="281"/>
      <c r="C2524" s="281"/>
      <c r="D2524" s="428"/>
      <c r="E2524" s="281"/>
      <c r="F2524" s="281"/>
      <c r="G2524" s="281"/>
      <c r="I2524" s="267"/>
    </row>
    <row r="2525" spans="2:9" x14ac:dyDescent="0.25">
      <c r="B2525" s="281"/>
      <c r="C2525" s="281"/>
      <c r="D2525" s="428"/>
      <c r="E2525" s="281"/>
      <c r="F2525" s="281"/>
      <c r="G2525" s="281"/>
      <c r="I2525" s="267"/>
    </row>
    <row r="2526" spans="2:9" x14ac:dyDescent="0.25">
      <c r="B2526" s="281"/>
      <c r="C2526" s="281"/>
      <c r="D2526" s="428"/>
      <c r="E2526" s="281"/>
      <c r="F2526" s="281"/>
      <c r="G2526" s="281"/>
      <c r="I2526" s="267"/>
    </row>
    <row r="2527" spans="2:9" x14ac:dyDescent="0.25">
      <c r="B2527" s="281"/>
      <c r="C2527" s="281"/>
      <c r="D2527" s="428"/>
      <c r="E2527" s="281"/>
      <c r="F2527" s="281"/>
      <c r="G2527" s="281"/>
      <c r="I2527" s="267"/>
    </row>
    <row r="2528" spans="2:9" x14ac:dyDescent="0.25">
      <c r="B2528" s="281"/>
      <c r="C2528" s="281"/>
      <c r="D2528" s="428"/>
      <c r="E2528" s="281"/>
      <c r="F2528" s="281"/>
      <c r="G2528" s="281"/>
      <c r="I2528" s="267"/>
    </row>
    <row r="2529" spans="2:9" x14ac:dyDescent="0.25">
      <c r="B2529" s="281"/>
      <c r="C2529" s="281"/>
      <c r="D2529" s="428"/>
      <c r="E2529" s="281"/>
      <c r="F2529" s="281"/>
      <c r="G2529" s="281"/>
      <c r="I2529" s="267"/>
    </row>
    <row r="2530" spans="2:9" x14ac:dyDescent="0.25">
      <c r="B2530" s="281"/>
      <c r="C2530" s="281"/>
      <c r="D2530" s="428"/>
      <c r="E2530" s="281"/>
      <c r="F2530" s="281"/>
      <c r="G2530" s="281"/>
      <c r="I2530" s="267"/>
    </row>
    <row r="2531" spans="2:9" x14ac:dyDescent="0.25">
      <c r="B2531" s="281"/>
      <c r="C2531" s="281"/>
      <c r="D2531" s="428"/>
      <c r="E2531" s="281"/>
      <c r="F2531" s="281"/>
      <c r="G2531" s="281"/>
      <c r="I2531" s="267"/>
    </row>
    <row r="2532" spans="2:9" x14ac:dyDescent="0.25">
      <c r="B2532" s="281"/>
      <c r="C2532" s="281"/>
      <c r="D2532" s="428"/>
      <c r="E2532" s="281"/>
      <c r="F2532" s="281"/>
      <c r="G2532" s="281"/>
      <c r="I2532" s="267"/>
    </row>
    <row r="2533" spans="2:9" x14ac:dyDescent="0.25">
      <c r="B2533" s="281"/>
      <c r="C2533" s="281"/>
      <c r="D2533" s="428"/>
      <c r="E2533" s="281"/>
      <c r="F2533" s="281"/>
      <c r="G2533" s="281"/>
      <c r="I2533" s="267"/>
    </row>
    <row r="2534" spans="2:9" x14ac:dyDescent="0.25">
      <c r="B2534" s="281"/>
      <c r="C2534" s="281"/>
      <c r="D2534" s="428"/>
      <c r="E2534" s="281"/>
      <c r="F2534" s="281"/>
      <c r="G2534" s="281"/>
      <c r="I2534" s="267"/>
    </row>
    <row r="2535" spans="2:9" x14ac:dyDescent="0.25">
      <c r="B2535" s="281"/>
      <c r="C2535" s="281"/>
      <c r="D2535" s="428"/>
      <c r="E2535" s="281"/>
      <c r="F2535" s="281"/>
      <c r="G2535" s="281"/>
      <c r="I2535" s="267"/>
    </row>
    <row r="2536" spans="2:9" x14ac:dyDescent="0.25">
      <c r="B2536" s="281"/>
      <c r="C2536" s="281"/>
      <c r="D2536" s="428"/>
      <c r="E2536" s="281"/>
      <c r="F2536" s="281"/>
      <c r="G2536" s="281"/>
      <c r="I2536" s="267"/>
    </row>
    <row r="2537" spans="2:9" x14ac:dyDescent="0.25">
      <c r="B2537" s="281"/>
      <c r="C2537" s="281"/>
      <c r="D2537" s="428"/>
      <c r="E2537" s="281"/>
      <c r="F2537" s="281"/>
      <c r="G2537" s="281"/>
      <c r="I2537" s="267"/>
    </row>
    <row r="2538" spans="2:9" x14ac:dyDescent="0.25">
      <c r="B2538" s="281"/>
      <c r="C2538" s="281"/>
      <c r="D2538" s="428"/>
      <c r="E2538" s="281"/>
      <c r="F2538" s="281"/>
      <c r="G2538" s="281"/>
      <c r="I2538" s="267"/>
    </row>
    <row r="2539" spans="2:9" x14ac:dyDescent="0.25">
      <c r="B2539" s="281"/>
      <c r="C2539" s="281"/>
      <c r="D2539" s="428"/>
      <c r="E2539" s="281"/>
      <c r="F2539" s="281"/>
      <c r="G2539" s="281"/>
      <c r="I2539" s="267"/>
    </row>
    <row r="2540" spans="2:9" x14ac:dyDescent="0.25">
      <c r="B2540" s="281"/>
      <c r="C2540" s="281"/>
      <c r="D2540" s="428"/>
      <c r="E2540" s="281"/>
      <c r="F2540" s="281"/>
      <c r="G2540" s="281"/>
      <c r="I2540" s="267"/>
    </row>
    <row r="2541" spans="2:9" x14ac:dyDescent="0.25">
      <c r="B2541" s="281"/>
      <c r="C2541" s="281"/>
      <c r="D2541" s="428"/>
      <c r="E2541" s="281"/>
      <c r="F2541" s="281"/>
      <c r="G2541" s="281"/>
      <c r="I2541" s="267"/>
    </row>
    <row r="2542" spans="2:9" x14ac:dyDescent="0.25">
      <c r="B2542" s="281"/>
      <c r="C2542" s="281"/>
      <c r="D2542" s="428"/>
      <c r="E2542" s="281"/>
      <c r="F2542" s="281"/>
      <c r="G2542" s="281"/>
      <c r="I2542" s="267"/>
    </row>
    <row r="2543" spans="2:9" x14ac:dyDescent="0.25">
      <c r="B2543" s="281"/>
      <c r="C2543" s="281"/>
      <c r="D2543" s="428"/>
      <c r="E2543" s="281"/>
      <c r="F2543" s="281"/>
      <c r="G2543" s="281"/>
      <c r="I2543" s="267"/>
    </row>
    <row r="2544" spans="2:9" x14ac:dyDescent="0.25">
      <c r="B2544" s="281"/>
      <c r="C2544" s="281"/>
      <c r="D2544" s="428"/>
      <c r="E2544" s="281"/>
      <c r="F2544" s="281"/>
      <c r="G2544" s="281"/>
      <c r="I2544" s="267"/>
    </row>
    <row r="2545" spans="2:9" x14ac:dyDescent="0.25">
      <c r="B2545" s="281"/>
      <c r="C2545" s="281"/>
      <c r="D2545" s="428"/>
      <c r="E2545" s="281"/>
      <c r="F2545" s="281"/>
      <c r="G2545" s="281"/>
      <c r="I2545" s="267"/>
    </row>
    <row r="2546" spans="2:9" x14ac:dyDescent="0.25">
      <c r="B2546" s="281"/>
      <c r="C2546" s="281"/>
      <c r="D2546" s="428"/>
      <c r="E2546" s="281"/>
      <c r="F2546" s="281"/>
      <c r="G2546" s="281"/>
      <c r="I2546" s="267"/>
    </row>
    <row r="2547" spans="2:9" x14ac:dyDescent="0.25">
      <c r="B2547" s="281"/>
      <c r="C2547" s="281"/>
      <c r="D2547" s="428"/>
      <c r="E2547" s="281"/>
      <c r="F2547" s="281"/>
      <c r="G2547" s="281"/>
      <c r="I2547" s="267"/>
    </row>
    <row r="2548" spans="2:9" x14ac:dyDescent="0.25">
      <c r="B2548" s="281"/>
      <c r="C2548" s="281"/>
      <c r="D2548" s="428"/>
      <c r="E2548" s="281"/>
      <c r="F2548" s="281"/>
      <c r="G2548" s="281"/>
      <c r="I2548" s="267"/>
    </row>
    <row r="2549" spans="2:9" x14ac:dyDescent="0.25">
      <c r="B2549" s="281"/>
      <c r="C2549" s="281"/>
      <c r="D2549" s="428"/>
      <c r="E2549" s="281"/>
      <c r="F2549" s="281"/>
      <c r="G2549" s="281"/>
      <c r="I2549" s="267"/>
    </row>
    <row r="2550" spans="2:9" x14ac:dyDescent="0.25">
      <c r="B2550" s="281"/>
      <c r="C2550" s="281"/>
      <c r="D2550" s="428"/>
      <c r="E2550" s="281"/>
      <c r="F2550" s="281"/>
      <c r="G2550" s="281"/>
      <c r="I2550" s="267"/>
    </row>
    <row r="2551" spans="2:9" x14ac:dyDescent="0.25">
      <c r="B2551" s="281"/>
      <c r="C2551" s="281"/>
      <c r="D2551" s="428"/>
      <c r="E2551" s="281"/>
      <c r="F2551" s="281"/>
      <c r="G2551" s="281"/>
      <c r="I2551" s="267"/>
    </row>
    <row r="2552" spans="2:9" x14ac:dyDescent="0.25">
      <c r="B2552" s="281"/>
      <c r="C2552" s="281"/>
      <c r="D2552" s="428"/>
      <c r="E2552" s="281"/>
      <c r="F2552" s="281"/>
      <c r="G2552" s="281"/>
      <c r="I2552" s="267"/>
    </row>
    <row r="2553" spans="2:9" x14ac:dyDescent="0.25">
      <c r="B2553" s="281"/>
      <c r="C2553" s="281"/>
      <c r="D2553" s="428"/>
      <c r="E2553" s="281"/>
      <c r="F2553" s="281"/>
      <c r="G2553" s="281"/>
      <c r="I2553" s="267"/>
    </row>
    <row r="2554" spans="2:9" x14ac:dyDescent="0.25">
      <c r="B2554" s="281"/>
      <c r="C2554" s="281"/>
      <c r="D2554" s="428"/>
      <c r="E2554" s="281"/>
      <c r="F2554" s="281"/>
      <c r="G2554" s="281"/>
      <c r="I2554" s="267"/>
    </row>
    <row r="2555" spans="2:9" x14ac:dyDescent="0.25">
      <c r="B2555" s="281"/>
      <c r="C2555" s="281"/>
      <c r="D2555" s="428"/>
      <c r="E2555" s="281"/>
      <c r="F2555" s="281"/>
      <c r="G2555" s="281"/>
      <c r="I2555" s="267"/>
    </row>
    <row r="2556" spans="2:9" x14ac:dyDescent="0.25">
      <c r="B2556" s="281"/>
      <c r="C2556" s="281"/>
      <c r="D2556" s="428"/>
      <c r="E2556" s="281"/>
      <c r="F2556" s="281"/>
      <c r="G2556" s="281"/>
      <c r="I2556" s="267"/>
    </row>
    <row r="2557" spans="2:9" x14ac:dyDescent="0.25">
      <c r="B2557" s="281"/>
      <c r="C2557" s="281"/>
      <c r="D2557" s="428"/>
      <c r="E2557" s="281"/>
      <c r="F2557" s="281"/>
      <c r="G2557" s="281"/>
      <c r="I2557" s="267"/>
    </row>
    <row r="2558" spans="2:9" x14ac:dyDescent="0.25">
      <c r="B2558" s="281"/>
      <c r="C2558" s="281"/>
      <c r="D2558" s="428"/>
      <c r="E2558" s="281"/>
      <c r="F2558" s="281"/>
      <c r="G2558" s="281"/>
      <c r="I2558" s="267"/>
    </row>
    <row r="2559" spans="2:9" x14ac:dyDescent="0.25">
      <c r="B2559" s="281"/>
      <c r="C2559" s="281"/>
      <c r="D2559" s="428"/>
      <c r="E2559" s="281"/>
      <c r="F2559" s="281"/>
      <c r="G2559" s="281"/>
      <c r="I2559" s="267"/>
    </row>
    <row r="2560" spans="2:9" x14ac:dyDescent="0.25">
      <c r="B2560" s="281"/>
      <c r="C2560" s="281"/>
      <c r="D2560" s="428"/>
      <c r="E2560" s="281"/>
      <c r="F2560" s="281"/>
      <c r="G2560" s="281"/>
      <c r="I2560" s="267"/>
    </row>
    <row r="2561" spans="2:9" x14ac:dyDescent="0.25">
      <c r="B2561" s="281"/>
      <c r="C2561" s="281"/>
      <c r="D2561" s="428"/>
      <c r="E2561" s="281"/>
      <c r="F2561" s="281"/>
      <c r="G2561" s="281"/>
      <c r="I2561" s="267"/>
    </row>
    <row r="2562" spans="2:9" x14ac:dyDescent="0.25">
      <c r="B2562" s="281"/>
      <c r="C2562" s="281"/>
      <c r="D2562" s="428"/>
      <c r="E2562" s="281"/>
      <c r="F2562" s="281"/>
      <c r="G2562" s="281"/>
      <c r="I2562" s="267"/>
    </row>
    <row r="2563" spans="2:9" x14ac:dyDescent="0.25">
      <c r="B2563" s="281"/>
      <c r="C2563" s="281"/>
      <c r="D2563" s="428"/>
      <c r="E2563" s="281"/>
      <c r="F2563" s="281"/>
      <c r="G2563" s="281"/>
      <c r="I2563" s="267"/>
    </row>
    <row r="2564" spans="2:9" x14ac:dyDescent="0.25">
      <c r="B2564" s="281"/>
      <c r="C2564" s="281"/>
      <c r="D2564" s="428"/>
      <c r="E2564" s="281"/>
      <c r="F2564" s="281"/>
      <c r="G2564" s="281"/>
      <c r="I2564" s="267"/>
    </row>
    <row r="2565" spans="2:9" x14ac:dyDescent="0.25">
      <c r="B2565" s="281"/>
      <c r="C2565" s="281"/>
      <c r="D2565" s="428"/>
      <c r="E2565" s="281"/>
      <c r="F2565" s="281"/>
      <c r="G2565" s="281"/>
      <c r="I2565" s="267"/>
    </row>
    <row r="2566" spans="2:9" x14ac:dyDescent="0.25">
      <c r="B2566" s="281"/>
      <c r="C2566" s="281"/>
      <c r="D2566" s="428"/>
      <c r="E2566" s="281"/>
      <c r="F2566" s="281"/>
      <c r="G2566" s="281"/>
      <c r="I2566" s="267"/>
    </row>
    <row r="2567" spans="2:9" x14ac:dyDescent="0.25">
      <c r="B2567" s="281"/>
      <c r="C2567" s="281"/>
      <c r="D2567" s="428"/>
      <c r="E2567" s="281"/>
      <c r="F2567" s="281"/>
      <c r="G2567" s="281"/>
      <c r="I2567" s="267"/>
    </row>
    <row r="2568" spans="2:9" x14ac:dyDescent="0.25">
      <c r="B2568" s="281"/>
      <c r="C2568" s="281"/>
      <c r="D2568" s="428"/>
      <c r="E2568" s="281"/>
      <c r="F2568" s="281"/>
      <c r="G2568" s="281"/>
      <c r="I2568" s="267"/>
    </row>
    <row r="2569" spans="2:9" x14ac:dyDescent="0.25">
      <c r="B2569" s="281"/>
      <c r="C2569" s="281"/>
      <c r="D2569" s="428"/>
      <c r="E2569" s="281"/>
      <c r="F2569" s="281"/>
      <c r="G2569" s="281"/>
      <c r="I2569" s="267"/>
    </row>
    <row r="2570" spans="2:9" x14ac:dyDescent="0.25">
      <c r="B2570" s="281"/>
      <c r="C2570" s="281"/>
      <c r="D2570" s="428"/>
      <c r="E2570" s="281"/>
      <c r="F2570" s="281"/>
      <c r="G2570" s="281"/>
      <c r="I2570" s="267"/>
    </row>
    <row r="2571" spans="2:9" x14ac:dyDescent="0.25">
      <c r="B2571" s="281"/>
      <c r="C2571" s="281"/>
      <c r="D2571" s="428"/>
      <c r="E2571" s="281"/>
      <c r="F2571" s="281"/>
      <c r="G2571" s="281"/>
      <c r="I2571" s="267"/>
    </row>
    <row r="2572" spans="2:9" x14ac:dyDescent="0.25">
      <c r="B2572" s="281"/>
      <c r="C2572" s="281"/>
      <c r="D2572" s="428"/>
      <c r="E2572" s="281"/>
      <c r="F2572" s="281"/>
      <c r="G2572" s="281"/>
      <c r="I2572" s="267"/>
    </row>
    <row r="2573" spans="2:9" x14ac:dyDescent="0.25">
      <c r="B2573" s="281"/>
      <c r="C2573" s="281"/>
      <c r="D2573" s="428"/>
      <c r="E2573" s="281"/>
      <c r="F2573" s="281"/>
      <c r="G2573" s="281"/>
      <c r="I2573" s="267"/>
    </row>
    <row r="2574" spans="2:9" x14ac:dyDescent="0.25">
      <c r="B2574" s="281"/>
      <c r="C2574" s="281"/>
      <c r="D2574" s="428"/>
      <c r="E2574" s="281"/>
      <c r="F2574" s="281"/>
      <c r="G2574" s="281"/>
      <c r="I2574" s="267"/>
    </row>
    <row r="2575" spans="2:9" x14ac:dyDescent="0.25">
      <c r="B2575" s="281"/>
      <c r="C2575" s="281"/>
      <c r="D2575" s="428"/>
      <c r="E2575" s="281"/>
      <c r="F2575" s="281"/>
      <c r="G2575" s="281"/>
      <c r="I2575" s="267"/>
    </row>
    <row r="2576" spans="2:9" x14ac:dyDescent="0.25">
      <c r="B2576" s="281"/>
      <c r="C2576" s="281"/>
      <c r="D2576" s="428"/>
      <c r="E2576" s="281"/>
      <c r="F2576" s="281"/>
      <c r="G2576" s="281"/>
      <c r="I2576" s="267"/>
    </row>
    <row r="2577" spans="2:9" x14ac:dyDescent="0.25">
      <c r="B2577" s="281"/>
      <c r="C2577" s="281"/>
      <c r="D2577" s="428"/>
      <c r="E2577" s="281"/>
      <c r="F2577" s="281"/>
      <c r="G2577" s="281"/>
      <c r="I2577" s="267"/>
    </row>
    <row r="2578" spans="2:9" x14ac:dyDescent="0.25">
      <c r="B2578" s="281"/>
      <c r="C2578" s="281"/>
      <c r="D2578" s="428"/>
      <c r="E2578" s="281"/>
      <c r="F2578" s="281"/>
      <c r="G2578" s="281"/>
      <c r="I2578" s="267"/>
    </row>
    <row r="2579" spans="2:9" x14ac:dyDescent="0.25">
      <c r="B2579" s="281"/>
      <c r="C2579" s="281"/>
      <c r="D2579" s="428"/>
      <c r="E2579" s="281"/>
      <c r="F2579" s="281"/>
      <c r="G2579" s="281"/>
      <c r="I2579" s="267"/>
    </row>
    <row r="2580" spans="2:9" x14ac:dyDescent="0.25">
      <c r="B2580" s="281"/>
      <c r="C2580" s="281"/>
      <c r="D2580" s="428"/>
      <c r="E2580" s="281"/>
      <c r="F2580" s="281"/>
      <c r="G2580" s="281"/>
      <c r="I2580" s="267"/>
    </row>
    <row r="2581" spans="2:9" x14ac:dyDescent="0.25">
      <c r="B2581" s="281"/>
      <c r="C2581" s="281"/>
      <c r="D2581" s="428"/>
      <c r="E2581" s="281"/>
      <c r="F2581" s="281"/>
      <c r="G2581" s="281"/>
      <c r="I2581" s="267"/>
    </row>
    <row r="2582" spans="2:9" x14ac:dyDescent="0.25">
      <c r="B2582" s="281"/>
      <c r="C2582" s="281"/>
      <c r="D2582" s="428"/>
      <c r="E2582" s="281"/>
      <c r="F2582" s="281"/>
      <c r="G2582" s="281"/>
      <c r="I2582" s="267"/>
    </row>
    <row r="2583" spans="2:9" x14ac:dyDescent="0.25">
      <c r="B2583" s="281"/>
      <c r="C2583" s="281"/>
      <c r="D2583" s="428"/>
      <c r="E2583" s="281"/>
      <c r="F2583" s="281"/>
      <c r="G2583" s="281"/>
      <c r="I2583" s="267"/>
    </row>
    <row r="2584" spans="2:9" x14ac:dyDescent="0.25">
      <c r="B2584" s="281"/>
      <c r="C2584" s="281"/>
      <c r="D2584" s="428"/>
      <c r="E2584" s="281"/>
      <c r="F2584" s="281"/>
      <c r="G2584" s="281"/>
      <c r="I2584" s="267"/>
    </row>
    <row r="2585" spans="2:9" x14ac:dyDescent="0.25">
      <c r="B2585" s="281"/>
      <c r="C2585" s="281"/>
      <c r="D2585" s="428"/>
      <c r="E2585" s="281"/>
      <c r="F2585" s="281"/>
      <c r="G2585" s="281"/>
      <c r="I2585" s="267"/>
    </row>
    <row r="2586" spans="2:9" x14ac:dyDescent="0.25">
      <c r="B2586" s="281"/>
      <c r="C2586" s="281"/>
      <c r="D2586" s="428"/>
      <c r="E2586" s="281"/>
      <c r="F2586" s="281"/>
      <c r="G2586" s="281"/>
      <c r="I2586" s="267"/>
    </row>
    <row r="2587" spans="2:9" x14ac:dyDescent="0.25">
      <c r="B2587" s="281"/>
      <c r="C2587" s="281"/>
      <c r="D2587" s="428"/>
      <c r="E2587" s="281"/>
      <c r="F2587" s="281"/>
      <c r="G2587" s="281"/>
      <c r="I2587" s="267"/>
    </row>
    <row r="2588" spans="2:9" x14ac:dyDescent="0.25">
      <c r="B2588" s="281"/>
      <c r="C2588" s="281"/>
      <c r="D2588" s="428"/>
      <c r="E2588" s="281"/>
      <c r="F2588" s="281"/>
      <c r="G2588" s="281"/>
      <c r="I2588" s="267"/>
    </row>
    <row r="2589" spans="2:9" x14ac:dyDescent="0.25">
      <c r="B2589" s="281"/>
      <c r="C2589" s="281"/>
      <c r="D2589" s="428"/>
      <c r="E2589" s="281"/>
      <c r="F2589" s="281"/>
      <c r="G2589" s="281"/>
      <c r="I2589" s="267"/>
    </row>
    <row r="2590" spans="2:9" x14ac:dyDescent="0.25">
      <c r="B2590" s="281"/>
      <c r="C2590" s="281"/>
      <c r="D2590" s="428"/>
      <c r="E2590" s="281"/>
      <c r="F2590" s="281"/>
      <c r="G2590" s="281"/>
      <c r="I2590" s="267"/>
    </row>
    <row r="2591" spans="2:9" x14ac:dyDescent="0.25">
      <c r="B2591" s="281"/>
      <c r="C2591" s="281"/>
      <c r="D2591" s="428"/>
      <c r="E2591" s="281"/>
      <c r="F2591" s="281"/>
      <c r="G2591" s="281"/>
      <c r="I2591" s="267"/>
    </row>
    <row r="2592" spans="2:9" x14ac:dyDescent="0.25">
      <c r="B2592" s="281"/>
      <c r="C2592" s="281"/>
      <c r="D2592" s="428"/>
      <c r="E2592" s="281"/>
      <c r="F2592" s="281"/>
      <c r="G2592" s="281"/>
      <c r="I2592" s="267"/>
    </row>
    <row r="2593" spans="2:9" x14ac:dyDescent="0.25">
      <c r="B2593" s="281"/>
      <c r="C2593" s="281"/>
      <c r="D2593" s="428"/>
      <c r="E2593" s="281"/>
      <c r="F2593" s="281"/>
      <c r="G2593" s="281"/>
      <c r="I2593" s="267"/>
    </row>
    <row r="2594" spans="2:9" x14ac:dyDescent="0.25">
      <c r="B2594" s="281"/>
      <c r="C2594" s="281"/>
      <c r="D2594" s="428"/>
      <c r="E2594" s="281"/>
      <c r="F2594" s="281"/>
      <c r="G2594" s="281"/>
      <c r="I2594" s="267"/>
    </row>
    <row r="2595" spans="2:9" x14ac:dyDescent="0.25">
      <c r="B2595" s="281"/>
      <c r="C2595" s="281"/>
      <c r="D2595" s="428"/>
      <c r="E2595" s="281"/>
      <c r="F2595" s="281"/>
      <c r="G2595" s="281"/>
      <c r="I2595" s="267"/>
    </row>
    <row r="2596" spans="2:9" x14ac:dyDescent="0.25">
      <c r="B2596" s="281"/>
      <c r="C2596" s="281"/>
      <c r="D2596" s="428"/>
      <c r="E2596" s="281"/>
      <c r="F2596" s="281"/>
      <c r="G2596" s="281"/>
      <c r="I2596" s="267"/>
    </row>
    <row r="2597" spans="2:9" x14ac:dyDescent="0.25">
      <c r="B2597" s="281"/>
      <c r="C2597" s="281"/>
      <c r="D2597" s="428"/>
      <c r="E2597" s="281"/>
      <c r="F2597" s="281"/>
      <c r="G2597" s="281"/>
      <c r="I2597" s="267"/>
    </row>
    <row r="2598" spans="2:9" x14ac:dyDescent="0.25">
      <c r="B2598" s="281"/>
      <c r="C2598" s="281"/>
      <c r="D2598" s="428"/>
      <c r="E2598" s="281"/>
      <c r="F2598" s="281"/>
      <c r="G2598" s="281"/>
      <c r="I2598" s="267"/>
    </row>
    <row r="2599" spans="2:9" x14ac:dyDescent="0.25">
      <c r="B2599" s="281"/>
      <c r="C2599" s="281"/>
      <c r="D2599" s="428"/>
      <c r="E2599" s="281"/>
      <c r="F2599" s="281"/>
      <c r="G2599" s="281"/>
      <c r="I2599" s="267"/>
    </row>
    <row r="2600" spans="2:9" x14ac:dyDescent="0.25">
      <c r="B2600" s="281"/>
      <c r="C2600" s="281"/>
      <c r="D2600" s="428"/>
      <c r="E2600" s="281"/>
      <c r="F2600" s="281"/>
      <c r="G2600" s="281"/>
      <c r="I2600" s="267"/>
    </row>
    <row r="2601" spans="2:9" x14ac:dyDescent="0.25">
      <c r="B2601" s="281"/>
      <c r="C2601" s="281"/>
      <c r="D2601" s="428"/>
      <c r="E2601" s="281"/>
      <c r="F2601" s="281"/>
      <c r="G2601" s="281"/>
      <c r="I2601" s="267"/>
    </row>
    <row r="2602" spans="2:9" x14ac:dyDescent="0.25">
      <c r="B2602" s="281"/>
      <c r="C2602" s="281"/>
      <c r="D2602" s="428"/>
      <c r="E2602" s="281"/>
      <c r="F2602" s="281"/>
      <c r="G2602" s="281"/>
      <c r="I2602" s="267"/>
    </row>
    <row r="2603" spans="2:9" x14ac:dyDescent="0.25">
      <c r="B2603" s="281"/>
      <c r="C2603" s="281"/>
      <c r="D2603" s="428"/>
      <c r="E2603" s="281"/>
      <c r="F2603" s="281"/>
      <c r="G2603" s="281"/>
      <c r="I2603" s="267"/>
    </row>
    <row r="2604" spans="2:9" x14ac:dyDescent="0.25">
      <c r="B2604" s="281"/>
      <c r="C2604" s="281"/>
      <c r="D2604" s="428"/>
      <c r="E2604" s="281"/>
      <c r="F2604" s="281"/>
      <c r="G2604" s="281"/>
      <c r="I2604" s="267"/>
    </row>
    <row r="2605" spans="2:9" x14ac:dyDescent="0.25">
      <c r="B2605" s="281"/>
      <c r="C2605" s="281"/>
      <c r="D2605" s="428"/>
      <c r="E2605" s="281"/>
      <c r="F2605" s="281"/>
      <c r="G2605" s="281"/>
      <c r="I2605" s="267"/>
    </row>
    <row r="2606" spans="2:9" x14ac:dyDescent="0.25">
      <c r="B2606" s="281"/>
      <c r="C2606" s="281"/>
      <c r="D2606" s="428"/>
      <c r="E2606" s="281"/>
      <c r="F2606" s="281"/>
      <c r="G2606" s="281"/>
      <c r="I2606" s="267"/>
    </row>
    <row r="2607" spans="2:9" x14ac:dyDescent="0.25">
      <c r="B2607" s="281"/>
      <c r="C2607" s="281"/>
      <c r="D2607" s="428"/>
      <c r="E2607" s="281"/>
      <c r="F2607" s="281"/>
      <c r="G2607" s="281"/>
      <c r="I2607" s="267"/>
    </row>
    <row r="2608" spans="2:9" x14ac:dyDescent="0.25">
      <c r="B2608" s="281"/>
      <c r="C2608" s="281"/>
      <c r="D2608" s="428"/>
      <c r="E2608" s="281"/>
      <c r="F2608" s="281"/>
      <c r="G2608" s="281"/>
      <c r="I2608" s="267"/>
    </row>
    <row r="2609" spans="2:9" x14ac:dyDescent="0.25">
      <c r="B2609" s="281"/>
      <c r="C2609" s="281"/>
      <c r="D2609" s="428"/>
      <c r="E2609" s="281"/>
      <c r="F2609" s="281"/>
      <c r="G2609" s="281"/>
      <c r="I2609" s="267"/>
    </row>
    <row r="2610" spans="2:9" x14ac:dyDescent="0.25">
      <c r="B2610" s="281"/>
      <c r="C2610" s="281"/>
      <c r="D2610" s="428"/>
      <c r="E2610" s="281"/>
      <c r="F2610" s="281"/>
      <c r="G2610" s="281"/>
      <c r="I2610" s="267"/>
    </row>
    <row r="2611" spans="2:9" x14ac:dyDescent="0.25">
      <c r="B2611" s="281"/>
      <c r="C2611" s="281"/>
      <c r="D2611" s="428"/>
      <c r="E2611" s="281"/>
      <c r="F2611" s="281"/>
      <c r="G2611" s="281"/>
      <c r="I2611" s="267"/>
    </row>
    <row r="2612" spans="2:9" x14ac:dyDescent="0.25">
      <c r="B2612" s="281"/>
      <c r="C2612" s="281"/>
      <c r="D2612" s="428"/>
      <c r="E2612" s="281"/>
      <c r="F2612" s="281"/>
      <c r="G2612" s="281"/>
      <c r="I2612" s="267"/>
    </row>
    <row r="2613" spans="2:9" x14ac:dyDescent="0.25">
      <c r="B2613" s="281"/>
      <c r="C2613" s="281"/>
      <c r="D2613" s="428"/>
      <c r="E2613" s="281"/>
      <c r="F2613" s="281"/>
      <c r="G2613" s="281"/>
      <c r="I2613" s="267"/>
    </row>
    <row r="2614" spans="2:9" x14ac:dyDescent="0.25">
      <c r="B2614" s="281"/>
      <c r="C2614" s="281"/>
      <c r="D2614" s="428"/>
      <c r="E2614" s="281"/>
      <c r="F2614" s="281"/>
      <c r="G2614" s="281"/>
      <c r="I2614" s="267"/>
    </row>
    <row r="2615" spans="2:9" x14ac:dyDescent="0.25">
      <c r="B2615" s="281"/>
      <c r="C2615" s="281"/>
      <c r="D2615" s="428"/>
      <c r="E2615" s="281"/>
      <c r="F2615" s="281"/>
      <c r="G2615" s="281"/>
      <c r="I2615" s="267"/>
    </row>
    <row r="2616" spans="2:9" x14ac:dyDescent="0.25">
      <c r="B2616" s="281"/>
      <c r="C2616" s="281"/>
      <c r="D2616" s="428"/>
      <c r="E2616" s="281"/>
      <c r="F2616" s="281"/>
      <c r="G2616" s="281"/>
      <c r="I2616" s="267"/>
    </row>
    <row r="2617" spans="2:9" x14ac:dyDescent="0.25">
      <c r="B2617" s="281"/>
      <c r="C2617" s="281"/>
      <c r="D2617" s="428"/>
      <c r="E2617" s="281"/>
      <c r="F2617" s="281"/>
      <c r="G2617" s="281"/>
      <c r="I2617" s="267"/>
    </row>
    <row r="2618" spans="2:9" x14ac:dyDescent="0.25">
      <c r="B2618" s="281"/>
      <c r="C2618" s="281"/>
      <c r="D2618" s="428"/>
      <c r="E2618" s="281"/>
      <c r="F2618" s="281"/>
      <c r="G2618" s="281"/>
      <c r="I2618" s="267"/>
    </row>
    <row r="2619" spans="2:9" x14ac:dyDescent="0.25">
      <c r="B2619" s="281"/>
      <c r="C2619" s="281"/>
      <c r="D2619" s="428"/>
      <c r="E2619" s="281"/>
      <c r="F2619" s="281"/>
      <c r="G2619" s="281"/>
      <c r="I2619" s="267"/>
    </row>
    <row r="2620" spans="2:9" x14ac:dyDescent="0.25">
      <c r="B2620" s="281"/>
      <c r="C2620" s="281"/>
      <c r="D2620" s="428"/>
      <c r="E2620" s="281"/>
      <c r="F2620" s="281"/>
      <c r="G2620" s="281"/>
      <c r="I2620" s="267"/>
    </row>
    <row r="2621" spans="2:9" x14ac:dyDescent="0.25">
      <c r="B2621" s="281"/>
      <c r="C2621" s="281"/>
      <c r="D2621" s="428"/>
      <c r="E2621" s="281"/>
      <c r="F2621" s="281"/>
      <c r="G2621" s="281"/>
      <c r="I2621" s="267"/>
    </row>
    <row r="2622" spans="2:9" x14ac:dyDescent="0.25">
      <c r="B2622" s="281"/>
      <c r="C2622" s="281"/>
      <c r="D2622" s="428"/>
      <c r="E2622" s="281"/>
      <c r="F2622" s="281"/>
      <c r="G2622" s="281"/>
      <c r="I2622" s="267"/>
    </row>
    <row r="2623" spans="2:9" x14ac:dyDescent="0.25">
      <c r="B2623" s="281"/>
      <c r="C2623" s="281"/>
      <c r="D2623" s="428"/>
      <c r="E2623" s="281"/>
      <c r="F2623" s="281"/>
      <c r="G2623" s="281"/>
      <c r="I2623" s="267"/>
    </row>
    <row r="2624" spans="2:9" x14ac:dyDescent="0.25">
      <c r="B2624" s="281"/>
      <c r="C2624" s="281"/>
      <c r="D2624" s="428"/>
      <c r="E2624" s="281"/>
      <c r="F2624" s="281"/>
      <c r="G2624" s="281"/>
      <c r="I2624" s="267"/>
    </row>
    <row r="2625" spans="2:9" x14ac:dyDescent="0.25">
      <c r="B2625" s="281"/>
      <c r="C2625" s="281"/>
      <c r="D2625" s="428"/>
      <c r="E2625" s="281"/>
      <c r="F2625" s="281"/>
      <c r="G2625" s="281"/>
      <c r="I2625" s="267"/>
    </row>
    <row r="2626" spans="2:9" x14ac:dyDescent="0.25">
      <c r="B2626" s="281"/>
      <c r="C2626" s="281"/>
      <c r="D2626" s="428"/>
      <c r="E2626" s="281"/>
      <c r="F2626" s="281"/>
      <c r="G2626" s="281"/>
      <c r="I2626" s="267"/>
    </row>
    <row r="2627" spans="2:9" x14ac:dyDescent="0.25">
      <c r="B2627" s="281"/>
      <c r="C2627" s="281"/>
      <c r="D2627" s="428"/>
      <c r="E2627" s="281"/>
      <c r="F2627" s="281"/>
      <c r="G2627" s="281"/>
      <c r="I2627" s="267"/>
    </row>
    <row r="2628" spans="2:9" x14ac:dyDescent="0.25">
      <c r="B2628" s="281"/>
      <c r="C2628" s="281"/>
      <c r="D2628" s="428"/>
      <c r="E2628" s="281"/>
      <c r="F2628" s="281"/>
      <c r="G2628" s="281"/>
      <c r="I2628" s="267"/>
    </row>
    <row r="2629" spans="2:9" x14ac:dyDescent="0.25">
      <c r="B2629" s="281"/>
      <c r="C2629" s="281"/>
      <c r="D2629" s="428"/>
      <c r="E2629" s="281"/>
      <c r="F2629" s="281"/>
      <c r="G2629" s="281"/>
      <c r="I2629" s="267"/>
    </row>
    <row r="2630" spans="2:9" x14ac:dyDescent="0.25">
      <c r="B2630" s="281"/>
      <c r="C2630" s="281"/>
      <c r="D2630" s="428"/>
      <c r="E2630" s="281"/>
      <c r="F2630" s="281"/>
      <c r="G2630" s="281"/>
      <c r="I2630" s="267"/>
    </row>
    <row r="2631" spans="2:9" x14ac:dyDescent="0.25">
      <c r="B2631" s="281"/>
      <c r="C2631" s="281"/>
      <c r="D2631" s="428"/>
      <c r="E2631" s="281"/>
      <c r="F2631" s="281"/>
      <c r="G2631" s="281"/>
      <c r="I2631" s="267"/>
    </row>
    <row r="2632" spans="2:9" x14ac:dyDescent="0.25">
      <c r="B2632" s="281"/>
      <c r="C2632" s="281"/>
      <c r="D2632" s="428"/>
      <c r="E2632" s="281"/>
      <c r="F2632" s="281"/>
      <c r="G2632" s="281"/>
      <c r="I2632" s="267"/>
    </row>
    <row r="2633" spans="2:9" x14ac:dyDescent="0.25">
      <c r="B2633" s="281"/>
      <c r="C2633" s="281"/>
      <c r="D2633" s="428"/>
      <c r="E2633" s="281"/>
      <c r="F2633" s="281"/>
      <c r="G2633" s="281"/>
      <c r="I2633" s="267"/>
    </row>
    <row r="2634" spans="2:9" x14ac:dyDescent="0.25">
      <c r="B2634" s="281"/>
      <c r="C2634" s="281"/>
      <c r="D2634" s="428"/>
      <c r="E2634" s="281"/>
      <c r="F2634" s="281"/>
      <c r="G2634" s="281"/>
      <c r="I2634" s="267"/>
    </row>
    <row r="2635" spans="2:9" x14ac:dyDescent="0.25">
      <c r="B2635" s="281"/>
      <c r="C2635" s="281"/>
      <c r="D2635" s="428"/>
      <c r="E2635" s="281"/>
      <c r="F2635" s="281"/>
      <c r="G2635" s="281"/>
      <c r="I2635" s="267"/>
    </row>
    <row r="2636" spans="2:9" x14ac:dyDescent="0.25">
      <c r="B2636" s="281"/>
      <c r="C2636" s="281"/>
      <c r="D2636" s="428"/>
      <c r="E2636" s="281"/>
      <c r="F2636" s="281"/>
      <c r="G2636" s="281"/>
      <c r="I2636" s="267"/>
    </row>
    <row r="2637" spans="2:9" x14ac:dyDescent="0.25">
      <c r="B2637" s="281"/>
      <c r="C2637" s="281"/>
      <c r="D2637" s="428"/>
      <c r="E2637" s="281"/>
      <c r="F2637" s="281"/>
      <c r="G2637" s="281"/>
      <c r="I2637" s="267"/>
    </row>
    <row r="2638" spans="2:9" x14ac:dyDescent="0.25">
      <c r="B2638" s="281"/>
      <c r="C2638" s="281"/>
      <c r="D2638" s="428"/>
      <c r="E2638" s="281"/>
      <c r="F2638" s="281"/>
      <c r="G2638" s="281"/>
      <c r="I2638" s="267"/>
    </row>
    <row r="2639" spans="2:9" x14ac:dyDescent="0.25">
      <c r="B2639" s="281"/>
      <c r="C2639" s="281"/>
      <c r="D2639" s="428"/>
      <c r="E2639" s="281"/>
      <c r="F2639" s="281"/>
      <c r="G2639" s="281"/>
      <c r="I2639" s="267"/>
    </row>
    <row r="2640" spans="2:9" x14ac:dyDescent="0.25">
      <c r="B2640" s="281"/>
      <c r="C2640" s="281"/>
      <c r="D2640" s="428"/>
      <c r="E2640" s="281"/>
      <c r="F2640" s="281"/>
      <c r="G2640" s="281"/>
      <c r="I2640" s="267"/>
    </row>
    <row r="2641" spans="2:9" x14ac:dyDescent="0.25">
      <c r="B2641" s="281"/>
      <c r="C2641" s="281"/>
      <c r="D2641" s="428"/>
      <c r="E2641" s="281"/>
      <c r="F2641" s="281"/>
      <c r="G2641" s="281"/>
      <c r="I2641" s="267"/>
    </row>
    <row r="2642" spans="2:9" x14ac:dyDescent="0.25">
      <c r="B2642" s="281"/>
      <c r="C2642" s="281"/>
      <c r="D2642" s="428"/>
      <c r="E2642" s="281"/>
      <c r="F2642" s="281"/>
      <c r="G2642" s="281"/>
      <c r="I2642" s="267"/>
    </row>
    <row r="2643" spans="2:9" x14ac:dyDescent="0.25">
      <c r="B2643" s="281"/>
      <c r="C2643" s="281"/>
      <c r="D2643" s="428"/>
      <c r="E2643" s="281"/>
      <c r="F2643" s="281"/>
      <c r="G2643" s="281"/>
      <c r="I2643" s="267"/>
    </row>
    <row r="2644" spans="2:9" x14ac:dyDescent="0.25">
      <c r="B2644" s="281"/>
      <c r="C2644" s="281"/>
      <c r="D2644" s="428"/>
      <c r="E2644" s="281"/>
      <c r="F2644" s="281"/>
      <c r="G2644" s="281"/>
      <c r="I2644" s="267"/>
    </row>
    <row r="2645" spans="2:9" x14ac:dyDescent="0.25">
      <c r="B2645" s="281"/>
      <c r="C2645" s="281"/>
      <c r="D2645" s="428"/>
      <c r="E2645" s="281"/>
      <c r="F2645" s="281"/>
      <c r="G2645" s="281"/>
      <c r="I2645" s="267"/>
    </row>
    <row r="2646" spans="2:9" x14ac:dyDescent="0.25">
      <c r="B2646" s="281"/>
      <c r="C2646" s="281"/>
      <c r="D2646" s="428"/>
      <c r="E2646" s="281"/>
      <c r="F2646" s="281"/>
      <c r="G2646" s="281"/>
      <c r="I2646" s="267"/>
    </row>
    <row r="2647" spans="2:9" x14ac:dyDescent="0.25">
      <c r="B2647" s="281"/>
      <c r="C2647" s="281"/>
      <c r="D2647" s="428"/>
      <c r="E2647" s="281"/>
      <c r="F2647" s="281"/>
      <c r="G2647" s="281"/>
      <c r="I2647" s="267"/>
    </row>
    <row r="2648" spans="2:9" x14ac:dyDescent="0.25">
      <c r="B2648" s="281"/>
      <c r="C2648" s="281"/>
      <c r="D2648" s="428"/>
      <c r="E2648" s="281"/>
      <c r="F2648" s="281"/>
      <c r="G2648" s="281"/>
      <c r="I2648" s="267"/>
    </row>
    <row r="2649" spans="2:9" x14ac:dyDescent="0.25">
      <c r="B2649" s="281"/>
      <c r="C2649" s="281"/>
      <c r="D2649" s="428"/>
      <c r="E2649" s="281"/>
      <c r="F2649" s="281"/>
      <c r="G2649" s="281"/>
      <c r="I2649" s="267"/>
    </row>
    <row r="2650" spans="2:9" x14ac:dyDescent="0.25">
      <c r="B2650" s="281"/>
      <c r="C2650" s="281"/>
      <c r="D2650" s="428"/>
      <c r="E2650" s="281"/>
      <c r="F2650" s="281"/>
      <c r="G2650" s="281"/>
      <c r="I2650" s="267"/>
    </row>
    <row r="2651" spans="2:9" x14ac:dyDescent="0.25">
      <c r="B2651" s="281"/>
      <c r="C2651" s="281"/>
      <c r="D2651" s="428"/>
      <c r="E2651" s="281"/>
      <c r="F2651" s="281"/>
      <c r="G2651" s="281"/>
      <c r="I2651" s="267"/>
    </row>
    <row r="2652" spans="2:9" x14ac:dyDescent="0.25">
      <c r="B2652" s="281"/>
      <c r="C2652" s="281"/>
      <c r="D2652" s="428"/>
      <c r="E2652" s="281"/>
      <c r="F2652" s="281"/>
      <c r="G2652" s="281"/>
      <c r="I2652" s="267"/>
    </row>
    <row r="2653" spans="2:9" x14ac:dyDescent="0.25">
      <c r="B2653" s="281"/>
      <c r="C2653" s="281"/>
      <c r="D2653" s="428"/>
      <c r="E2653" s="281"/>
      <c r="F2653" s="281"/>
      <c r="G2653" s="281"/>
      <c r="I2653" s="267"/>
    </row>
    <row r="2654" spans="2:9" x14ac:dyDescent="0.25">
      <c r="B2654" s="281"/>
      <c r="C2654" s="281"/>
      <c r="D2654" s="428"/>
      <c r="E2654" s="281"/>
      <c r="F2654" s="281"/>
      <c r="G2654" s="281"/>
      <c r="I2654" s="267"/>
    </row>
    <row r="2655" spans="2:9" x14ac:dyDescent="0.25">
      <c r="B2655" s="281"/>
      <c r="C2655" s="281"/>
      <c r="D2655" s="428"/>
      <c r="E2655" s="281"/>
      <c r="F2655" s="281"/>
      <c r="G2655" s="281"/>
      <c r="I2655" s="267"/>
    </row>
    <row r="2656" spans="2:9" x14ac:dyDescent="0.25">
      <c r="B2656" s="281"/>
      <c r="C2656" s="281"/>
      <c r="D2656" s="428"/>
      <c r="E2656" s="281"/>
      <c r="F2656" s="281"/>
      <c r="G2656" s="281"/>
      <c r="I2656" s="267"/>
    </row>
    <row r="2657" spans="2:9" x14ac:dyDescent="0.25">
      <c r="B2657" s="281"/>
      <c r="C2657" s="281"/>
      <c r="D2657" s="428"/>
      <c r="E2657" s="281"/>
      <c r="F2657" s="281"/>
      <c r="G2657" s="281"/>
      <c r="I2657" s="267"/>
    </row>
    <row r="2658" spans="2:9" x14ac:dyDescent="0.25">
      <c r="B2658" s="281"/>
      <c r="C2658" s="281"/>
      <c r="D2658" s="428"/>
      <c r="E2658" s="281"/>
      <c r="F2658" s="281"/>
      <c r="G2658" s="281"/>
      <c r="I2658" s="267"/>
    </row>
    <row r="2659" spans="2:9" x14ac:dyDescent="0.25">
      <c r="B2659" s="281"/>
      <c r="C2659" s="281"/>
      <c r="D2659" s="428"/>
      <c r="E2659" s="281"/>
      <c r="F2659" s="281"/>
      <c r="G2659" s="281"/>
      <c r="I2659" s="267"/>
    </row>
    <row r="2660" spans="2:9" x14ac:dyDescent="0.25">
      <c r="B2660" s="281"/>
      <c r="C2660" s="281"/>
      <c r="D2660" s="428"/>
      <c r="E2660" s="281"/>
      <c r="F2660" s="281"/>
      <c r="G2660" s="281"/>
      <c r="I2660" s="267"/>
    </row>
    <row r="2661" spans="2:9" x14ac:dyDescent="0.25">
      <c r="B2661" s="281"/>
      <c r="C2661" s="281"/>
      <c r="D2661" s="428"/>
      <c r="E2661" s="281"/>
      <c r="F2661" s="281"/>
      <c r="G2661" s="281"/>
      <c r="I2661" s="267"/>
    </row>
    <row r="2662" spans="2:9" x14ac:dyDescent="0.25">
      <c r="B2662" s="281"/>
      <c r="C2662" s="281"/>
      <c r="D2662" s="428"/>
      <c r="E2662" s="281"/>
      <c r="F2662" s="281"/>
      <c r="G2662" s="281"/>
      <c r="I2662" s="267"/>
    </row>
    <row r="2663" spans="2:9" x14ac:dyDescent="0.25">
      <c r="B2663" s="281"/>
      <c r="C2663" s="281"/>
      <c r="D2663" s="428"/>
      <c r="E2663" s="281"/>
      <c r="F2663" s="281"/>
      <c r="G2663" s="281"/>
      <c r="I2663" s="267"/>
    </row>
    <row r="2664" spans="2:9" x14ac:dyDescent="0.25">
      <c r="B2664" s="281"/>
      <c r="C2664" s="281"/>
      <c r="D2664" s="428"/>
      <c r="E2664" s="281"/>
      <c r="F2664" s="281"/>
      <c r="G2664" s="281"/>
      <c r="I2664" s="267"/>
    </row>
    <row r="2665" spans="2:9" x14ac:dyDescent="0.25">
      <c r="B2665" s="281"/>
      <c r="C2665" s="281"/>
      <c r="D2665" s="428"/>
      <c r="E2665" s="281"/>
      <c r="F2665" s="281"/>
      <c r="G2665" s="281"/>
      <c r="I2665" s="267"/>
    </row>
    <row r="2666" spans="2:9" x14ac:dyDescent="0.25">
      <c r="B2666" s="281"/>
      <c r="C2666" s="281"/>
      <c r="D2666" s="428"/>
      <c r="E2666" s="281"/>
      <c r="F2666" s="281"/>
      <c r="G2666" s="281"/>
      <c r="I2666" s="267"/>
    </row>
    <row r="2667" spans="2:9" x14ac:dyDescent="0.25">
      <c r="B2667" s="281"/>
      <c r="C2667" s="281"/>
      <c r="D2667" s="428"/>
      <c r="E2667" s="281"/>
      <c r="F2667" s="281"/>
      <c r="G2667" s="281"/>
      <c r="I2667" s="267"/>
    </row>
    <row r="2668" spans="2:9" x14ac:dyDescent="0.25">
      <c r="B2668" s="281"/>
      <c r="C2668" s="281"/>
      <c r="D2668" s="428"/>
      <c r="E2668" s="281"/>
      <c r="F2668" s="281"/>
      <c r="G2668" s="281"/>
      <c r="I2668" s="267"/>
    </row>
    <row r="2669" spans="2:9" x14ac:dyDescent="0.25">
      <c r="B2669" s="281"/>
      <c r="C2669" s="281"/>
      <c r="D2669" s="428"/>
      <c r="E2669" s="281"/>
      <c r="F2669" s="281"/>
      <c r="G2669" s="281"/>
      <c r="I2669" s="267"/>
    </row>
    <row r="2670" spans="2:9" x14ac:dyDescent="0.25">
      <c r="B2670" s="281"/>
      <c r="C2670" s="281"/>
      <c r="D2670" s="428"/>
      <c r="E2670" s="281"/>
      <c r="F2670" s="281"/>
      <c r="G2670" s="281"/>
      <c r="I2670" s="267"/>
    </row>
    <row r="2671" spans="2:9" x14ac:dyDescent="0.25">
      <c r="B2671" s="281"/>
      <c r="C2671" s="281"/>
      <c r="D2671" s="428"/>
      <c r="E2671" s="281"/>
      <c r="F2671" s="281"/>
      <c r="G2671" s="281"/>
      <c r="I2671" s="267"/>
    </row>
    <row r="2672" spans="2:9" x14ac:dyDescent="0.25">
      <c r="B2672" s="281"/>
      <c r="C2672" s="281"/>
      <c r="D2672" s="428"/>
      <c r="E2672" s="281"/>
      <c r="F2672" s="281"/>
      <c r="G2672" s="281"/>
      <c r="I2672" s="267"/>
    </row>
    <row r="2673" spans="2:9" x14ac:dyDescent="0.25">
      <c r="B2673" s="281"/>
      <c r="C2673" s="281"/>
      <c r="D2673" s="428"/>
      <c r="E2673" s="281"/>
      <c r="F2673" s="281"/>
      <c r="G2673" s="281"/>
      <c r="I2673" s="267"/>
    </row>
    <row r="2674" spans="2:9" x14ac:dyDescent="0.25">
      <c r="B2674" s="281"/>
      <c r="C2674" s="281"/>
      <c r="D2674" s="428"/>
      <c r="E2674" s="281"/>
      <c r="F2674" s="281"/>
      <c r="G2674" s="281"/>
      <c r="I2674" s="267"/>
    </row>
    <row r="2675" spans="2:9" x14ac:dyDescent="0.25">
      <c r="B2675" s="281"/>
      <c r="C2675" s="281"/>
      <c r="D2675" s="428"/>
      <c r="E2675" s="281"/>
      <c r="F2675" s="281"/>
      <c r="G2675" s="281"/>
      <c r="I2675" s="267"/>
    </row>
    <row r="2676" spans="2:9" x14ac:dyDescent="0.25">
      <c r="B2676" s="281"/>
      <c r="C2676" s="281"/>
      <c r="D2676" s="428"/>
      <c r="E2676" s="281"/>
      <c r="F2676" s="281"/>
      <c r="G2676" s="281"/>
      <c r="I2676" s="267"/>
    </row>
    <row r="2677" spans="2:9" x14ac:dyDescent="0.25">
      <c r="B2677" s="281"/>
      <c r="C2677" s="281"/>
      <c r="D2677" s="428"/>
      <c r="E2677" s="281"/>
      <c r="F2677" s="281"/>
      <c r="G2677" s="281"/>
      <c r="I2677" s="267"/>
    </row>
    <row r="2678" spans="2:9" x14ac:dyDescent="0.25">
      <c r="B2678" s="281"/>
      <c r="C2678" s="281"/>
      <c r="D2678" s="428"/>
      <c r="E2678" s="281"/>
      <c r="F2678" s="281"/>
      <c r="G2678" s="281"/>
      <c r="I2678" s="267"/>
    </row>
    <row r="2679" spans="2:9" x14ac:dyDescent="0.25">
      <c r="B2679" s="281"/>
      <c r="C2679" s="281"/>
      <c r="D2679" s="428"/>
      <c r="E2679" s="281"/>
      <c r="F2679" s="281"/>
      <c r="G2679" s="281"/>
      <c r="I2679" s="267"/>
    </row>
    <row r="2680" spans="2:9" x14ac:dyDescent="0.25">
      <c r="B2680" s="281"/>
      <c r="C2680" s="281"/>
      <c r="D2680" s="428"/>
      <c r="E2680" s="281"/>
      <c r="F2680" s="281"/>
      <c r="G2680" s="281"/>
      <c r="I2680" s="267"/>
    </row>
    <row r="2681" spans="2:9" x14ac:dyDescent="0.25">
      <c r="B2681" s="281"/>
      <c r="C2681" s="281"/>
      <c r="D2681" s="428"/>
      <c r="E2681" s="281"/>
      <c r="F2681" s="281"/>
      <c r="G2681" s="281"/>
      <c r="I2681" s="267"/>
    </row>
    <row r="2682" spans="2:9" x14ac:dyDescent="0.25">
      <c r="B2682" s="281"/>
      <c r="C2682" s="281"/>
      <c r="D2682" s="428"/>
      <c r="E2682" s="281"/>
      <c r="F2682" s="281"/>
      <c r="G2682" s="281"/>
      <c r="I2682" s="267"/>
    </row>
    <row r="2683" spans="2:9" x14ac:dyDescent="0.25">
      <c r="B2683" s="281"/>
      <c r="C2683" s="281"/>
      <c r="D2683" s="428"/>
      <c r="E2683" s="281"/>
      <c r="F2683" s="281"/>
      <c r="G2683" s="281"/>
      <c r="I2683" s="267"/>
    </row>
    <row r="2684" spans="2:9" x14ac:dyDescent="0.25">
      <c r="B2684" s="281"/>
      <c r="C2684" s="281"/>
      <c r="D2684" s="428"/>
      <c r="E2684" s="281"/>
      <c r="F2684" s="281"/>
      <c r="G2684" s="281"/>
      <c r="I2684" s="267"/>
    </row>
    <row r="2685" spans="2:9" x14ac:dyDescent="0.25">
      <c r="B2685" s="281"/>
      <c r="C2685" s="281"/>
      <c r="D2685" s="428"/>
      <c r="E2685" s="281"/>
      <c r="F2685" s="281"/>
      <c r="G2685" s="281"/>
      <c r="I2685" s="267"/>
    </row>
    <row r="2686" spans="2:9" x14ac:dyDescent="0.25">
      <c r="B2686" s="281"/>
      <c r="C2686" s="281"/>
      <c r="D2686" s="428"/>
      <c r="E2686" s="281"/>
      <c r="F2686" s="281"/>
      <c r="G2686" s="281"/>
      <c r="I2686" s="267"/>
    </row>
    <row r="2687" spans="2:9" x14ac:dyDescent="0.25">
      <c r="B2687" s="281"/>
      <c r="C2687" s="281"/>
      <c r="D2687" s="428"/>
      <c r="E2687" s="281"/>
      <c r="F2687" s="281"/>
      <c r="G2687" s="281"/>
      <c r="I2687" s="267"/>
    </row>
    <row r="2688" spans="2:9" x14ac:dyDescent="0.25">
      <c r="B2688" s="281"/>
      <c r="C2688" s="281"/>
      <c r="D2688" s="428"/>
      <c r="E2688" s="281"/>
      <c r="F2688" s="281"/>
      <c r="G2688" s="281"/>
      <c r="I2688" s="267"/>
    </row>
    <row r="2689" spans="2:9" x14ac:dyDescent="0.25">
      <c r="B2689" s="281"/>
      <c r="C2689" s="281"/>
      <c r="D2689" s="428"/>
      <c r="E2689" s="281"/>
      <c r="F2689" s="281"/>
      <c r="G2689" s="281"/>
      <c r="I2689" s="267"/>
    </row>
    <row r="2690" spans="2:9" x14ac:dyDescent="0.25">
      <c r="B2690" s="281"/>
      <c r="C2690" s="281"/>
      <c r="D2690" s="428"/>
      <c r="E2690" s="281"/>
      <c r="F2690" s="281"/>
      <c r="G2690" s="281"/>
      <c r="I2690" s="267"/>
    </row>
    <row r="2691" spans="2:9" x14ac:dyDescent="0.25">
      <c r="B2691" s="281"/>
      <c r="C2691" s="281"/>
      <c r="D2691" s="428"/>
      <c r="E2691" s="281"/>
      <c r="F2691" s="281"/>
      <c r="G2691" s="281"/>
      <c r="I2691" s="267"/>
    </row>
    <row r="2692" spans="2:9" x14ac:dyDescent="0.25">
      <c r="B2692" s="281"/>
      <c r="C2692" s="281"/>
      <c r="D2692" s="428"/>
      <c r="E2692" s="281"/>
      <c r="F2692" s="281"/>
      <c r="G2692" s="281"/>
      <c r="I2692" s="267"/>
    </row>
    <row r="2693" spans="2:9" x14ac:dyDescent="0.25">
      <c r="B2693" s="281"/>
      <c r="C2693" s="281"/>
      <c r="D2693" s="428"/>
      <c r="E2693" s="281"/>
      <c r="F2693" s="281"/>
      <c r="G2693" s="281"/>
      <c r="I2693" s="267"/>
    </row>
    <row r="2694" spans="2:9" x14ac:dyDescent="0.25">
      <c r="B2694" s="281"/>
      <c r="C2694" s="281"/>
      <c r="D2694" s="428"/>
      <c r="E2694" s="281"/>
      <c r="F2694" s="281"/>
      <c r="G2694" s="281"/>
      <c r="I2694" s="267"/>
    </row>
    <row r="2695" spans="2:9" x14ac:dyDescent="0.25">
      <c r="B2695" s="281"/>
      <c r="C2695" s="281"/>
      <c r="D2695" s="428"/>
      <c r="E2695" s="281"/>
      <c r="F2695" s="281"/>
      <c r="G2695" s="281"/>
      <c r="I2695" s="267"/>
    </row>
    <row r="2696" spans="2:9" x14ac:dyDescent="0.25">
      <c r="B2696" s="281"/>
      <c r="C2696" s="281"/>
      <c r="D2696" s="428"/>
      <c r="E2696" s="281"/>
      <c r="F2696" s="281"/>
      <c r="G2696" s="281"/>
      <c r="I2696" s="267"/>
    </row>
    <row r="2697" spans="2:9" x14ac:dyDescent="0.25">
      <c r="B2697" s="281"/>
      <c r="C2697" s="281"/>
      <c r="D2697" s="428"/>
      <c r="E2697" s="281"/>
      <c r="F2697" s="281"/>
      <c r="G2697" s="281"/>
      <c r="I2697" s="267"/>
    </row>
    <row r="2698" spans="2:9" x14ac:dyDescent="0.25">
      <c r="B2698" s="281"/>
      <c r="C2698" s="281"/>
      <c r="D2698" s="428"/>
      <c r="E2698" s="281"/>
      <c r="F2698" s="281"/>
      <c r="G2698" s="281"/>
      <c r="I2698" s="267"/>
    </row>
    <row r="2699" spans="2:9" x14ac:dyDescent="0.25">
      <c r="B2699" s="281"/>
      <c r="C2699" s="281"/>
      <c r="D2699" s="428"/>
      <c r="E2699" s="281"/>
      <c r="F2699" s="281"/>
      <c r="G2699" s="281"/>
      <c r="I2699" s="267"/>
    </row>
    <row r="2700" spans="2:9" x14ac:dyDescent="0.25">
      <c r="B2700" s="281"/>
      <c r="C2700" s="281"/>
      <c r="D2700" s="428"/>
      <c r="E2700" s="281"/>
      <c r="F2700" s="281"/>
      <c r="G2700" s="281"/>
      <c r="I2700" s="267"/>
    </row>
    <row r="2701" spans="2:9" x14ac:dyDescent="0.25">
      <c r="B2701" s="281"/>
      <c r="C2701" s="281"/>
      <c r="D2701" s="428"/>
      <c r="E2701" s="281"/>
      <c r="F2701" s="281"/>
      <c r="G2701" s="281"/>
      <c r="I2701" s="267"/>
    </row>
    <row r="2702" spans="2:9" x14ac:dyDescent="0.25">
      <c r="B2702" s="281"/>
      <c r="C2702" s="281"/>
      <c r="D2702" s="428"/>
      <c r="E2702" s="281"/>
      <c r="F2702" s="281"/>
      <c r="G2702" s="281"/>
      <c r="I2702" s="267"/>
    </row>
    <row r="2703" spans="2:9" x14ac:dyDescent="0.25">
      <c r="B2703" s="281"/>
      <c r="C2703" s="281"/>
      <c r="D2703" s="428"/>
      <c r="E2703" s="281"/>
      <c r="F2703" s="281"/>
      <c r="G2703" s="281"/>
      <c r="I2703" s="267"/>
    </row>
    <row r="2704" spans="2:9" x14ac:dyDescent="0.25">
      <c r="B2704" s="281"/>
      <c r="C2704" s="281"/>
      <c r="D2704" s="428"/>
      <c r="E2704" s="281"/>
      <c r="F2704" s="281"/>
      <c r="G2704" s="281"/>
      <c r="I2704" s="267"/>
    </row>
    <row r="2705" spans="2:9" x14ac:dyDescent="0.25">
      <c r="B2705" s="281"/>
      <c r="C2705" s="281"/>
      <c r="D2705" s="428"/>
      <c r="E2705" s="281"/>
      <c r="F2705" s="281"/>
      <c r="G2705" s="281"/>
      <c r="I2705" s="267"/>
    </row>
    <row r="2706" spans="2:9" x14ac:dyDescent="0.25">
      <c r="B2706" s="281"/>
      <c r="C2706" s="281"/>
      <c r="D2706" s="428"/>
      <c r="E2706" s="281"/>
      <c r="F2706" s="281"/>
      <c r="G2706" s="281"/>
      <c r="I2706" s="267"/>
    </row>
    <row r="2707" spans="2:9" x14ac:dyDescent="0.25">
      <c r="B2707" s="281"/>
      <c r="C2707" s="281"/>
      <c r="D2707" s="428"/>
      <c r="E2707" s="281"/>
      <c r="F2707" s="281"/>
      <c r="G2707" s="281"/>
      <c r="I2707" s="267"/>
    </row>
    <row r="2708" spans="2:9" x14ac:dyDescent="0.25">
      <c r="B2708" s="281"/>
      <c r="C2708" s="281"/>
      <c r="D2708" s="428"/>
      <c r="E2708" s="281"/>
      <c r="F2708" s="281"/>
      <c r="G2708" s="281"/>
      <c r="I2708" s="267"/>
    </row>
    <row r="2709" spans="2:9" x14ac:dyDescent="0.25">
      <c r="B2709" s="281"/>
      <c r="C2709" s="281"/>
      <c r="D2709" s="428"/>
      <c r="E2709" s="281"/>
      <c r="F2709" s="281"/>
      <c r="G2709" s="281"/>
      <c r="I2709" s="267"/>
    </row>
    <row r="2710" spans="2:9" x14ac:dyDescent="0.25">
      <c r="B2710" s="281"/>
      <c r="C2710" s="281"/>
      <c r="D2710" s="428"/>
      <c r="E2710" s="281"/>
      <c r="F2710" s="281"/>
      <c r="G2710" s="281"/>
      <c r="I2710" s="267"/>
    </row>
    <row r="2711" spans="2:9" x14ac:dyDescent="0.25">
      <c r="B2711" s="281"/>
      <c r="C2711" s="281"/>
      <c r="D2711" s="428"/>
      <c r="E2711" s="281"/>
      <c r="F2711" s="281"/>
      <c r="G2711" s="281"/>
      <c r="I2711" s="267"/>
    </row>
    <row r="2712" spans="2:9" x14ac:dyDescent="0.25">
      <c r="B2712" s="281"/>
      <c r="C2712" s="281"/>
      <c r="D2712" s="428"/>
      <c r="E2712" s="281"/>
      <c r="F2712" s="281"/>
      <c r="G2712" s="281"/>
      <c r="I2712" s="267"/>
    </row>
    <row r="2713" spans="2:9" x14ac:dyDescent="0.25">
      <c r="B2713" s="281"/>
      <c r="C2713" s="281"/>
      <c r="D2713" s="428"/>
      <c r="E2713" s="281"/>
      <c r="F2713" s="281"/>
      <c r="G2713" s="281"/>
      <c r="I2713" s="267"/>
    </row>
    <row r="2714" spans="2:9" x14ac:dyDescent="0.25">
      <c r="B2714" s="281"/>
      <c r="C2714" s="281"/>
      <c r="D2714" s="428"/>
      <c r="E2714" s="281"/>
      <c r="F2714" s="281"/>
      <c r="G2714" s="281"/>
      <c r="I2714" s="267"/>
    </row>
    <row r="2715" spans="2:9" x14ac:dyDescent="0.25">
      <c r="B2715" s="281"/>
      <c r="C2715" s="281"/>
      <c r="D2715" s="428"/>
      <c r="E2715" s="281"/>
      <c r="F2715" s="281"/>
      <c r="G2715" s="281"/>
      <c r="I2715" s="267"/>
    </row>
    <row r="2716" spans="2:9" x14ac:dyDescent="0.25">
      <c r="B2716" s="281"/>
      <c r="C2716" s="281"/>
      <c r="D2716" s="428"/>
      <c r="E2716" s="281"/>
      <c r="F2716" s="281"/>
      <c r="G2716" s="281"/>
      <c r="I2716" s="267"/>
    </row>
    <row r="2717" spans="2:9" x14ac:dyDescent="0.25">
      <c r="B2717" s="281"/>
      <c r="C2717" s="281"/>
      <c r="D2717" s="428"/>
      <c r="E2717" s="281"/>
      <c r="F2717" s="281"/>
      <c r="G2717" s="281"/>
      <c r="I2717" s="267"/>
    </row>
    <row r="2718" spans="2:9" x14ac:dyDescent="0.25">
      <c r="B2718" s="281"/>
      <c r="C2718" s="281"/>
      <c r="D2718" s="428"/>
      <c r="E2718" s="281"/>
      <c r="F2718" s="281"/>
      <c r="G2718" s="281"/>
      <c r="I2718" s="267"/>
    </row>
    <row r="2719" spans="2:9" x14ac:dyDescent="0.25">
      <c r="B2719" s="281"/>
      <c r="C2719" s="281"/>
      <c r="D2719" s="428"/>
      <c r="E2719" s="281"/>
      <c r="F2719" s="281"/>
      <c r="G2719" s="281"/>
      <c r="I2719" s="267"/>
    </row>
    <row r="2720" spans="2:9" x14ac:dyDescent="0.25">
      <c r="B2720" s="281"/>
      <c r="C2720" s="281"/>
      <c r="D2720" s="428"/>
      <c r="E2720" s="281"/>
      <c r="F2720" s="281"/>
      <c r="G2720" s="281"/>
      <c r="I2720" s="267"/>
    </row>
    <row r="2721" spans="2:9" x14ac:dyDescent="0.25">
      <c r="B2721" s="281"/>
      <c r="C2721" s="281"/>
      <c r="D2721" s="428"/>
      <c r="E2721" s="281"/>
      <c r="F2721" s="281"/>
      <c r="G2721" s="281"/>
      <c r="I2721" s="267"/>
    </row>
    <row r="2722" spans="2:9" x14ac:dyDescent="0.25">
      <c r="B2722" s="281"/>
      <c r="C2722" s="281"/>
      <c r="D2722" s="428"/>
      <c r="E2722" s="281"/>
      <c r="F2722" s="281"/>
      <c r="G2722" s="281"/>
      <c r="I2722" s="267"/>
    </row>
    <row r="2723" spans="2:9" x14ac:dyDescent="0.25">
      <c r="B2723" s="281"/>
      <c r="C2723" s="281"/>
      <c r="D2723" s="428"/>
      <c r="E2723" s="281"/>
      <c r="F2723" s="281"/>
      <c r="G2723" s="281"/>
      <c r="I2723" s="267"/>
    </row>
    <row r="2724" spans="2:9" x14ac:dyDescent="0.25">
      <c r="B2724" s="281"/>
      <c r="C2724" s="281"/>
      <c r="D2724" s="428"/>
      <c r="E2724" s="281"/>
      <c r="F2724" s="281"/>
      <c r="G2724" s="281"/>
      <c r="I2724" s="267"/>
    </row>
    <row r="2725" spans="2:9" x14ac:dyDescent="0.25">
      <c r="B2725" s="281"/>
      <c r="C2725" s="281"/>
      <c r="D2725" s="428"/>
      <c r="E2725" s="281"/>
      <c r="F2725" s="281"/>
      <c r="G2725" s="281"/>
      <c r="I2725" s="267"/>
    </row>
    <row r="2726" spans="2:9" x14ac:dyDescent="0.25">
      <c r="B2726" s="281"/>
      <c r="C2726" s="281"/>
      <c r="D2726" s="428"/>
      <c r="E2726" s="281"/>
      <c r="F2726" s="281"/>
      <c r="G2726" s="281"/>
      <c r="I2726" s="267"/>
    </row>
    <row r="2727" spans="2:9" x14ac:dyDescent="0.25">
      <c r="B2727" s="281"/>
      <c r="C2727" s="281"/>
      <c r="D2727" s="428"/>
      <c r="E2727" s="281"/>
      <c r="F2727" s="281"/>
      <c r="G2727" s="281"/>
      <c r="I2727" s="267"/>
    </row>
    <row r="2728" spans="2:9" x14ac:dyDescent="0.25">
      <c r="B2728" s="281"/>
      <c r="C2728" s="281"/>
      <c r="D2728" s="428"/>
      <c r="E2728" s="281"/>
      <c r="F2728" s="281"/>
      <c r="G2728" s="281"/>
      <c r="I2728" s="267"/>
    </row>
    <row r="2729" spans="2:9" x14ac:dyDescent="0.25">
      <c r="B2729" s="281"/>
      <c r="C2729" s="281"/>
      <c r="D2729" s="428"/>
      <c r="E2729" s="281"/>
      <c r="F2729" s="281"/>
      <c r="G2729" s="281"/>
      <c r="I2729" s="267"/>
    </row>
    <row r="2730" spans="2:9" x14ac:dyDescent="0.25">
      <c r="B2730" s="281"/>
      <c r="C2730" s="281"/>
      <c r="D2730" s="428"/>
      <c r="E2730" s="281"/>
      <c r="F2730" s="281"/>
      <c r="G2730" s="281"/>
      <c r="I2730" s="267"/>
    </row>
    <row r="2731" spans="2:9" x14ac:dyDescent="0.25">
      <c r="B2731" s="281"/>
      <c r="C2731" s="281"/>
      <c r="D2731" s="428"/>
      <c r="E2731" s="281"/>
      <c r="F2731" s="281"/>
      <c r="G2731" s="281"/>
      <c r="I2731" s="267"/>
    </row>
    <row r="2732" spans="2:9" x14ac:dyDescent="0.25">
      <c r="B2732" s="281"/>
      <c r="C2732" s="281"/>
      <c r="D2732" s="428"/>
      <c r="E2732" s="281"/>
      <c r="F2732" s="281"/>
      <c r="G2732" s="281"/>
      <c r="I2732" s="267"/>
    </row>
    <row r="2733" spans="2:9" x14ac:dyDescent="0.25">
      <c r="B2733" s="281"/>
      <c r="C2733" s="281"/>
      <c r="D2733" s="428"/>
      <c r="E2733" s="281"/>
      <c r="F2733" s="281"/>
      <c r="G2733" s="281"/>
      <c r="I2733" s="267"/>
    </row>
    <row r="2734" spans="2:9" x14ac:dyDescent="0.25">
      <c r="B2734" s="281"/>
      <c r="C2734" s="281"/>
      <c r="D2734" s="428"/>
      <c r="E2734" s="281"/>
      <c r="F2734" s="281"/>
      <c r="G2734" s="281"/>
      <c r="I2734" s="267"/>
    </row>
    <row r="2735" spans="2:9" x14ac:dyDescent="0.25">
      <c r="B2735" s="281"/>
      <c r="C2735" s="281"/>
      <c r="D2735" s="428"/>
      <c r="E2735" s="281"/>
      <c r="F2735" s="281"/>
      <c r="G2735" s="281"/>
      <c r="I2735" s="267"/>
    </row>
    <row r="2736" spans="2:9" x14ac:dyDescent="0.25">
      <c r="B2736" s="281"/>
      <c r="C2736" s="281"/>
      <c r="D2736" s="428"/>
      <c r="E2736" s="281"/>
      <c r="F2736" s="281"/>
      <c r="G2736" s="281"/>
      <c r="I2736" s="267"/>
    </row>
    <row r="2737" spans="2:9" x14ac:dyDescent="0.25">
      <c r="B2737" s="281"/>
      <c r="C2737" s="281"/>
      <c r="D2737" s="428"/>
      <c r="E2737" s="281"/>
      <c r="F2737" s="281"/>
      <c r="G2737" s="281"/>
      <c r="I2737" s="267"/>
    </row>
    <row r="2738" spans="2:9" x14ac:dyDescent="0.25">
      <c r="B2738" s="281"/>
      <c r="C2738" s="281"/>
      <c r="D2738" s="428"/>
      <c r="E2738" s="281"/>
      <c r="F2738" s="281"/>
      <c r="G2738" s="281"/>
      <c r="I2738" s="267"/>
    </row>
    <row r="2739" spans="2:9" x14ac:dyDescent="0.25">
      <c r="B2739" s="281"/>
      <c r="C2739" s="281"/>
      <c r="D2739" s="428"/>
      <c r="E2739" s="281"/>
      <c r="F2739" s="281"/>
      <c r="G2739" s="281"/>
      <c r="I2739" s="267"/>
    </row>
    <row r="2740" spans="2:9" x14ac:dyDescent="0.25">
      <c r="B2740" s="281"/>
      <c r="C2740" s="281"/>
      <c r="D2740" s="428"/>
      <c r="E2740" s="281"/>
      <c r="F2740" s="281"/>
      <c r="G2740" s="281"/>
      <c r="I2740" s="267"/>
    </row>
    <row r="2741" spans="2:9" x14ac:dyDescent="0.25">
      <c r="B2741" s="281"/>
      <c r="C2741" s="281"/>
      <c r="D2741" s="428"/>
      <c r="E2741" s="281"/>
      <c r="F2741" s="281"/>
      <c r="G2741" s="281"/>
      <c r="I2741" s="267"/>
    </row>
    <row r="2742" spans="2:9" x14ac:dyDescent="0.25">
      <c r="B2742" s="281"/>
      <c r="C2742" s="281"/>
      <c r="D2742" s="428"/>
      <c r="E2742" s="281"/>
      <c r="F2742" s="281"/>
      <c r="G2742" s="281"/>
      <c r="I2742" s="267"/>
    </row>
    <row r="2743" spans="2:9" x14ac:dyDescent="0.25">
      <c r="B2743" s="281"/>
      <c r="C2743" s="281"/>
      <c r="D2743" s="428"/>
      <c r="E2743" s="281"/>
      <c r="F2743" s="281"/>
      <c r="G2743" s="281"/>
      <c r="I2743" s="267"/>
    </row>
    <row r="2744" spans="2:9" x14ac:dyDescent="0.25">
      <c r="B2744" s="281"/>
      <c r="C2744" s="281"/>
      <c r="D2744" s="428"/>
      <c r="E2744" s="281"/>
      <c r="F2744" s="281"/>
      <c r="G2744" s="281"/>
      <c r="I2744" s="267"/>
    </row>
    <row r="2745" spans="2:9" x14ac:dyDescent="0.25">
      <c r="B2745" s="281"/>
      <c r="C2745" s="281"/>
      <c r="D2745" s="428"/>
      <c r="E2745" s="281"/>
      <c r="F2745" s="281"/>
      <c r="G2745" s="281"/>
      <c r="I2745" s="267"/>
    </row>
    <row r="2746" spans="2:9" x14ac:dyDescent="0.25">
      <c r="B2746" s="281"/>
      <c r="C2746" s="281"/>
      <c r="D2746" s="428"/>
      <c r="E2746" s="281"/>
      <c r="F2746" s="281"/>
      <c r="G2746" s="281"/>
      <c r="I2746" s="267"/>
    </row>
    <row r="2747" spans="2:9" x14ac:dyDescent="0.25">
      <c r="B2747" s="281"/>
      <c r="C2747" s="281"/>
      <c r="D2747" s="428"/>
      <c r="E2747" s="281"/>
      <c r="F2747" s="281"/>
      <c r="G2747" s="281"/>
      <c r="I2747" s="267"/>
    </row>
    <row r="2748" spans="2:9" x14ac:dyDescent="0.25">
      <c r="B2748" s="281"/>
      <c r="C2748" s="281"/>
      <c r="D2748" s="428"/>
      <c r="E2748" s="281"/>
      <c r="F2748" s="281"/>
      <c r="G2748" s="281"/>
      <c r="I2748" s="267"/>
    </row>
    <row r="2749" spans="2:9" x14ac:dyDescent="0.25">
      <c r="B2749" s="281"/>
      <c r="C2749" s="281"/>
      <c r="D2749" s="428"/>
      <c r="E2749" s="281"/>
      <c r="F2749" s="281"/>
      <c r="G2749" s="281"/>
      <c r="I2749" s="267"/>
    </row>
    <row r="2750" spans="2:9" x14ac:dyDescent="0.25">
      <c r="B2750" s="281"/>
      <c r="C2750" s="281"/>
      <c r="D2750" s="428"/>
      <c r="E2750" s="281"/>
      <c r="F2750" s="281"/>
      <c r="G2750" s="281"/>
      <c r="I2750" s="267"/>
    </row>
    <row r="2751" spans="2:9" x14ac:dyDescent="0.25">
      <c r="B2751" s="281"/>
      <c r="C2751" s="281"/>
      <c r="D2751" s="428"/>
      <c r="E2751" s="281"/>
      <c r="F2751" s="281"/>
      <c r="G2751" s="281"/>
      <c r="I2751" s="267"/>
    </row>
    <row r="2752" spans="2:9" x14ac:dyDescent="0.25">
      <c r="B2752" s="281"/>
      <c r="C2752" s="281"/>
      <c r="D2752" s="428"/>
      <c r="E2752" s="281"/>
      <c r="F2752" s="281"/>
      <c r="G2752" s="281"/>
      <c r="I2752" s="267"/>
    </row>
    <row r="2753" spans="2:9" x14ac:dyDescent="0.25">
      <c r="B2753" s="281"/>
      <c r="C2753" s="281"/>
      <c r="D2753" s="428"/>
      <c r="E2753" s="281"/>
      <c r="F2753" s="281"/>
      <c r="G2753" s="281"/>
      <c r="I2753" s="267"/>
    </row>
    <row r="2754" spans="2:9" x14ac:dyDescent="0.25">
      <c r="B2754" s="281"/>
      <c r="C2754" s="281"/>
      <c r="D2754" s="428"/>
      <c r="E2754" s="281"/>
      <c r="F2754" s="281"/>
      <c r="G2754" s="281"/>
      <c r="I2754" s="267"/>
    </row>
    <row r="2755" spans="2:9" x14ac:dyDescent="0.25">
      <c r="B2755" s="281"/>
      <c r="C2755" s="281"/>
      <c r="D2755" s="428"/>
      <c r="E2755" s="281"/>
      <c r="F2755" s="281"/>
      <c r="G2755" s="281"/>
      <c r="I2755" s="267"/>
    </row>
    <row r="2756" spans="2:9" x14ac:dyDescent="0.25">
      <c r="B2756" s="281"/>
      <c r="C2756" s="281"/>
      <c r="D2756" s="428"/>
      <c r="E2756" s="281"/>
      <c r="F2756" s="281"/>
      <c r="G2756" s="281"/>
      <c r="I2756" s="267"/>
    </row>
    <row r="2757" spans="2:9" x14ac:dyDescent="0.25">
      <c r="B2757" s="281"/>
      <c r="C2757" s="281"/>
      <c r="D2757" s="428"/>
      <c r="E2757" s="281"/>
      <c r="F2757" s="281"/>
      <c r="G2757" s="281"/>
      <c r="I2757" s="267"/>
    </row>
    <row r="2758" spans="2:9" x14ac:dyDescent="0.25">
      <c r="B2758" s="281"/>
      <c r="C2758" s="281"/>
      <c r="D2758" s="428"/>
      <c r="E2758" s="281"/>
      <c r="F2758" s="281"/>
      <c r="G2758" s="281"/>
      <c r="I2758" s="267"/>
    </row>
    <row r="2759" spans="2:9" x14ac:dyDescent="0.25">
      <c r="B2759" s="281"/>
      <c r="C2759" s="281"/>
      <c r="D2759" s="428"/>
      <c r="E2759" s="281"/>
      <c r="F2759" s="281"/>
      <c r="G2759" s="281"/>
      <c r="I2759" s="267"/>
    </row>
    <row r="2760" spans="2:9" x14ac:dyDescent="0.25">
      <c r="B2760" s="281"/>
      <c r="C2760" s="281"/>
      <c r="D2760" s="428"/>
      <c r="E2760" s="281"/>
      <c r="F2760" s="281"/>
      <c r="G2760" s="281"/>
      <c r="I2760" s="267"/>
    </row>
    <row r="2761" spans="2:9" x14ac:dyDescent="0.25">
      <c r="B2761" s="281"/>
      <c r="C2761" s="281"/>
      <c r="D2761" s="428"/>
      <c r="E2761" s="281"/>
      <c r="F2761" s="281"/>
      <c r="G2761" s="281"/>
      <c r="I2761" s="267"/>
    </row>
    <row r="2762" spans="2:9" x14ac:dyDescent="0.25">
      <c r="B2762" s="281"/>
      <c r="C2762" s="281"/>
      <c r="D2762" s="428"/>
      <c r="E2762" s="281"/>
      <c r="F2762" s="281"/>
      <c r="G2762" s="281"/>
      <c r="I2762" s="267"/>
    </row>
    <row r="2763" spans="2:9" x14ac:dyDescent="0.25">
      <c r="B2763" s="281"/>
      <c r="C2763" s="281"/>
      <c r="D2763" s="428"/>
      <c r="E2763" s="281"/>
      <c r="F2763" s="281"/>
      <c r="G2763" s="281"/>
      <c r="I2763" s="267"/>
    </row>
    <row r="2764" spans="2:9" x14ac:dyDescent="0.25">
      <c r="B2764" s="281"/>
      <c r="C2764" s="281"/>
      <c r="D2764" s="428"/>
      <c r="E2764" s="281"/>
      <c r="F2764" s="281"/>
      <c r="G2764" s="281"/>
      <c r="I2764" s="267"/>
    </row>
    <row r="2765" spans="2:9" x14ac:dyDescent="0.25">
      <c r="B2765" s="281"/>
      <c r="C2765" s="281"/>
      <c r="D2765" s="428"/>
      <c r="E2765" s="281"/>
      <c r="F2765" s="281"/>
      <c r="G2765" s="281"/>
      <c r="I2765" s="267"/>
    </row>
    <row r="2766" spans="2:9" x14ac:dyDescent="0.25">
      <c r="B2766" s="281"/>
      <c r="C2766" s="281"/>
      <c r="D2766" s="428"/>
      <c r="E2766" s="281"/>
      <c r="F2766" s="281"/>
      <c r="G2766" s="281"/>
      <c r="I2766" s="267"/>
    </row>
    <row r="2767" spans="2:9" x14ac:dyDescent="0.25">
      <c r="B2767" s="281"/>
      <c r="C2767" s="281"/>
      <c r="D2767" s="428"/>
      <c r="E2767" s="281"/>
      <c r="F2767" s="281"/>
      <c r="G2767" s="281"/>
      <c r="I2767" s="267"/>
    </row>
    <row r="2768" spans="2:9" x14ac:dyDescent="0.25">
      <c r="B2768" s="281"/>
      <c r="C2768" s="281"/>
      <c r="D2768" s="428"/>
      <c r="E2768" s="281"/>
      <c r="F2768" s="281"/>
      <c r="G2768" s="281"/>
      <c r="I2768" s="267"/>
    </row>
    <row r="2769" spans="2:9" x14ac:dyDescent="0.25">
      <c r="B2769" s="281"/>
      <c r="C2769" s="281"/>
      <c r="D2769" s="428"/>
      <c r="E2769" s="281"/>
      <c r="F2769" s="281"/>
      <c r="G2769" s="281"/>
      <c r="I2769" s="267"/>
    </row>
    <row r="2770" spans="2:9" x14ac:dyDescent="0.25">
      <c r="B2770" s="281"/>
      <c r="C2770" s="281"/>
      <c r="D2770" s="428"/>
      <c r="E2770" s="281"/>
      <c r="F2770" s="281"/>
      <c r="G2770" s="281"/>
      <c r="I2770" s="267"/>
    </row>
    <row r="2771" spans="2:9" x14ac:dyDescent="0.25">
      <c r="B2771" s="281"/>
      <c r="C2771" s="281"/>
      <c r="D2771" s="428"/>
      <c r="E2771" s="281"/>
      <c r="F2771" s="281"/>
      <c r="G2771" s="281"/>
      <c r="I2771" s="267"/>
    </row>
    <row r="2772" spans="2:9" x14ac:dyDescent="0.25">
      <c r="B2772" s="281"/>
      <c r="C2772" s="281"/>
      <c r="D2772" s="428"/>
      <c r="E2772" s="281"/>
      <c r="F2772" s="281"/>
      <c r="G2772" s="281"/>
      <c r="I2772" s="267"/>
    </row>
    <row r="2773" spans="2:9" x14ac:dyDescent="0.25">
      <c r="B2773" s="281"/>
      <c r="C2773" s="281"/>
      <c r="D2773" s="428"/>
      <c r="E2773" s="281"/>
      <c r="F2773" s="281"/>
      <c r="G2773" s="281"/>
      <c r="I2773" s="267"/>
    </row>
    <row r="2774" spans="2:9" x14ac:dyDescent="0.25">
      <c r="B2774" s="281"/>
      <c r="C2774" s="281"/>
      <c r="D2774" s="428"/>
      <c r="E2774" s="281"/>
      <c r="F2774" s="281"/>
      <c r="G2774" s="281"/>
      <c r="I2774" s="267"/>
    </row>
    <row r="2775" spans="2:9" x14ac:dyDescent="0.25">
      <c r="B2775" s="281"/>
      <c r="C2775" s="281"/>
      <c r="D2775" s="428"/>
      <c r="E2775" s="281"/>
      <c r="F2775" s="281"/>
      <c r="G2775" s="281"/>
      <c r="I2775" s="267"/>
    </row>
    <row r="2776" spans="2:9" x14ac:dyDescent="0.25">
      <c r="B2776" s="281"/>
      <c r="C2776" s="281"/>
      <c r="D2776" s="428"/>
      <c r="E2776" s="281"/>
      <c r="F2776" s="281"/>
      <c r="G2776" s="281"/>
      <c r="I2776" s="267"/>
    </row>
    <row r="2777" spans="2:9" x14ac:dyDescent="0.25">
      <c r="B2777" s="281"/>
      <c r="C2777" s="281"/>
      <c r="D2777" s="428"/>
      <c r="E2777" s="281"/>
      <c r="F2777" s="281"/>
      <c r="G2777" s="281"/>
      <c r="I2777" s="267"/>
    </row>
    <row r="2778" spans="2:9" x14ac:dyDescent="0.25">
      <c r="B2778" s="281"/>
      <c r="C2778" s="281"/>
      <c r="D2778" s="428"/>
      <c r="E2778" s="281"/>
      <c r="F2778" s="281"/>
      <c r="G2778" s="281"/>
      <c r="I2778" s="267"/>
    </row>
    <row r="2779" spans="2:9" x14ac:dyDescent="0.25">
      <c r="B2779" s="281"/>
      <c r="C2779" s="281"/>
      <c r="D2779" s="428"/>
      <c r="E2779" s="281"/>
      <c r="F2779" s="281"/>
      <c r="G2779" s="281"/>
      <c r="I2779" s="267"/>
    </row>
    <row r="2780" spans="2:9" x14ac:dyDescent="0.25">
      <c r="B2780" s="281"/>
      <c r="C2780" s="281"/>
      <c r="D2780" s="428"/>
      <c r="E2780" s="281"/>
      <c r="F2780" s="281"/>
      <c r="G2780" s="281"/>
      <c r="I2780" s="267"/>
    </row>
    <row r="2781" spans="2:9" x14ac:dyDescent="0.25">
      <c r="B2781" s="281"/>
      <c r="C2781" s="281"/>
      <c r="D2781" s="428"/>
      <c r="E2781" s="281"/>
      <c r="F2781" s="281"/>
      <c r="G2781" s="281"/>
      <c r="I2781" s="267"/>
    </row>
    <row r="2782" spans="2:9" x14ac:dyDescent="0.25">
      <c r="B2782" s="281"/>
      <c r="C2782" s="281"/>
      <c r="D2782" s="428"/>
      <c r="E2782" s="281"/>
      <c r="F2782" s="281"/>
      <c r="G2782" s="281"/>
      <c r="I2782" s="267"/>
    </row>
    <row r="2783" spans="2:9" x14ac:dyDescent="0.25">
      <c r="B2783" s="281"/>
      <c r="C2783" s="281"/>
      <c r="D2783" s="428"/>
      <c r="E2783" s="281"/>
      <c r="F2783" s="281"/>
      <c r="G2783" s="281"/>
      <c r="I2783" s="267"/>
    </row>
    <row r="2784" spans="2:9" x14ac:dyDescent="0.25">
      <c r="B2784" s="281"/>
      <c r="C2784" s="281"/>
      <c r="D2784" s="428"/>
      <c r="E2784" s="281"/>
      <c r="F2784" s="281"/>
      <c r="G2784" s="281"/>
      <c r="I2784" s="267"/>
    </row>
    <row r="2785" spans="2:9" x14ac:dyDescent="0.25">
      <c r="B2785" s="281"/>
      <c r="C2785" s="281"/>
      <c r="D2785" s="428"/>
      <c r="E2785" s="281"/>
      <c r="F2785" s="281"/>
      <c r="G2785" s="281"/>
      <c r="I2785" s="267"/>
    </row>
    <row r="2786" spans="2:9" x14ac:dyDescent="0.25">
      <c r="B2786" s="281"/>
      <c r="C2786" s="281"/>
      <c r="D2786" s="428"/>
      <c r="E2786" s="281"/>
      <c r="F2786" s="281"/>
      <c r="G2786" s="281"/>
      <c r="I2786" s="267"/>
    </row>
    <row r="2787" spans="2:9" x14ac:dyDescent="0.25">
      <c r="B2787" s="281"/>
      <c r="C2787" s="281"/>
      <c r="D2787" s="428"/>
      <c r="E2787" s="281"/>
      <c r="F2787" s="281"/>
      <c r="G2787" s="281"/>
      <c r="I2787" s="267"/>
    </row>
    <row r="2788" spans="2:9" x14ac:dyDescent="0.25">
      <c r="B2788" s="281"/>
      <c r="C2788" s="281"/>
      <c r="D2788" s="428"/>
      <c r="E2788" s="281"/>
      <c r="F2788" s="281"/>
      <c r="G2788" s="281"/>
      <c r="I2788" s="267"/>
    </row>
    <row r="2789" spans="2:9" x14ac:dyDescent="0.25">
      <c r="B2789" s="281"/>
      <c r="C2789" s="281"/>
      <c r="D2789" s="428"/>
      <c r="E2789" s="281"/>
      <c r="F2789" s="281"/>
      <c r="G2789" s="281"/>
      <c r="I2789" s="267"/>
    </row>
    <row r="2790" spans="2:9" x14ac:dyDescent="0.25">
      <c r="B2790" s="281"/>
      <c r="C2790" s="281"/>
      <c r="D2790" s="428"/>
      <c r="E2790" s="281"/>
      <c r="F2790" s="281"/>
      <c r="G2790" s="281"/>
      <c r="I2790" s="267"/>
    </row>
    <row r="2791" spans="2:9" x14ac:dyDescent="0.25">
      <c r="B2791" s="281"/>
      <c r="C2791" s="281"/>
      <c r="D2791" s="428"/>
      <c r="E2791" s="281"/>
      <c r="F2791" s="281"/>
      <c r="G2791" s="281"/>
      <c r="I2791" s="267"/>
    </row>
    <row r="2792" spans="2:9" x14ac:dyDescent="0.25">
      <c r="B2792" s="281"/>
      <c r="C2792" s="281"/>
      <c r="D2792" s="428"/>
      <c r="E2792" s="281"/>
      <c r="F2792" s="281"/>
      <c r="G2792" s="281"/>
      <c r="I2792" s="267"/>
    </row>
    <row r="2793" spans="2:9" x14ac:dyDescent="0.25">
      <c r="B2793" s="281"/>
      <c r="C2793" s="281"/>
      <c r="D2793" s="428"/>
      <c r="E2793" s="281"/>
      <c r="F2793" s="281"/>
      <c r="G2793" s="281"/>
      <c r="I2793" s="267"/>
    </row>
    <row r="2794" spans="2:9" x14ac:dyDescent="0.25">
      <c r="B2794" s="281"/>
      <c r="C2794" s="281"/>
      <c r="D2794" s="428"/>
      <c r="E2794" s="281"/>
      <c r="F2794" s="281"/>
      <c r="G2794" s="281"/>
      <c r="I2794" s="267"/>
    </row>
    <row r="2795" spans="2:9" x14ac:dyDescent="0.25">
      <c r="B2795" s="281"/>
      <c r="C2795" s="281"/>
      <c r="D2795" s="428"/>
      <c r="E2795" s="281"/>
      <c r="F2795" s="281"/>
      <c r="G2795" s="281"/>
      <c r="I2795" s="267"/>
    </row>
    <row r="2796" spans="2:9" x14ac:dyDescent="0.25">
      <c r="B2796" s="281"/>
      <c r="C2796" s="281"/>
      <c r="D2796" s="428"/>
      <c r="E2796" s="281"/>
      <c r="F2796" s="281"/>
      <c r="G2796" s="281"/>
      <c r="I2796" s="267"/>
    </row>
    <row r="2797" spans="2:9" x14ac:dyDescent="0.25">
      <c r="B2797" s="281"/>
      <c r="C2797" s="281"/>
      <c r="D2797" s="428"/>
      <c r="E2797" s="281"/>
      <c r="F2797" s="281"/>
      <c r="G2797" s="281"/>
      <c r="I2797" s="267"/>
    </row>
    <row r="2798" spans="2:9" x14ac:dyDescent="0.25">
      <c r="B2798" s="281"/>
      <c r="C2798" s="281"/>
      <c r="D2798" s="428"/>
      <c r="E2798" s="281"/>
      <c r="F2798" s="281"/>
      <c r="G2798" s="281"/>
      <c r="I2798" s="267"/>
    </row>
    <row r="2799" spans="2:9" x14ac:dyDescent="0.25">
      <c r="B2799" s="281"/>
      <c r="C2799" s="281"/>
      <c r="D2799" s="428"/>
      <c r="E2799" s="281"/>
      <c r="F2799" s="281"/>
      <c r="G2799" s="281"/>
      <c r="I2799" s="267"/>
    </row>
    <row r="2800" spans="2:9" x14ac:dyDescent="0.25">
      <c r="B2800" s="281"/>
      <c r="C2800" s="281"/>
      <c r="D2800" s="428"/>
      <c r="E2800" s="281"/>
      <c r="F2800" s="281"/>
      <c r="G2800" s="281"/>
      <c r="I2800" s="267"/>
    </row>
    <row r="2801" spans="2:9" x14ac:dyDescent="0.25">
      <c r="B2801" s="281"/>
      <c r="C2801" s="281"/>
      <c r="D2801" s="428"/>
      <c r="E2801" s="281"/>
      <c r="F2801" s="281"/>
      <c r="G2801" s="281"/>
      <c r="I2801" s="267"/>
    </row>
    <row r="2802" spans="2:9" x14ac:dyDescent="0.25">
      <c r="B2802" s="281"/>
      <c r="C2802" s="281"/>
      <c r="D2802" s="428"/>
      <c r="E2802" s="281"/>
      <c r="F2802" s="281"/>
      <c r="G2802" s="281"/>
      <c r="I2802" s="267"/>
    </row>
    <row r="2803" spans="2:9" x14ac:dyDescent="0.25">
      <c r="B2803" s="281"/>
      <c r="C2803" s="281"/>
      <c r="D2803" s="428"/>
      <c r="E2803" s="281"/>
      <c r="F2803" s="281"/>
      <c r="G2803" s="281"/>
      <c r="I2803" s="267"/>
    </row>
    <row r="2804" spans="2:9" x14ac:dyDescent="0.25">
      <c r="B2804" s="281"/>
      <c r="C2804" s="281"/>
      <c r="D2804" s="428"/>
      <c r="E2804" s="281"/>
      <c r="F2804" s="281"/>
      <c r="G2804" s="281"/>
      <c r="I2804" s="267"/>
    </row>
    <row r="2805" spans="2:9" x14ac:dyDescent="0.25">
      <c r="B2805" s="281"/>
      <c r="C2805" s="281"/>
      <c r="D2805" s="428"/>
      <c r="E2805" s="281"/>
      <c r="F2805" s="281"/>
      <c r="G2805" s="281"/>
      <c r="I2805" s="267"/>
    </row>
    <row r="2806" spans="2:9" x14ac:dyDescent="0.25">
      <c r="B2806" s="281"/>
      <c r="C2806" s="281"/>
      <c r="D2806" s="428"/>
      <c r="E2806" s="281"/>
      <c r="F2806" s="281"/>
      <c r="G2806" s="281"/>
      <c r="I2806" s="267"/>
    </row>
    <row r="2807" spans="2:9" x14ac:dyDescent="0.25">
      <c r="B2807" s="281"/>
      <c r="C2807" s="281"/>
      <c r="D2807" s="428"/>
      <c r="E2807" s="281"/>
      <c r="F2807" s="281"/>
      <c r="G2807" s="281"/>
      <c r="I2807" s="267"/>
    </row>
    <row r="2808" spans="2:9" x14ac:dyDescent="0.25">
      <c r="B2808" s="281"/>
      <c r="C2808" s="281"/>
      <c r="D2808" s="428"/>
      <c r="E2808" s="281"/>
      <c r="F2808" s="281"/>
      <c r="G2808" s="281"/>
      <c r="I2808" s="267"/>
    </row>
    <row r="2809" spans="2:9" x14ac:dyDescent="0.25">
      <c r="B2809" s="281"/>
      <c r="C2809" s="281"/>
      <c r="D2809" s="428"/>
      <c r="E2809" s="281"/>
      <c r="F2809" s="281"/>
      <c r="G2809" s="281"/>
      <c r="I2809" s="267"/>
    </row>
    <row r="2810" spans="2:9" x14ac:dyDescent="0.25">
      <c r="B2810" s="281"/>
      <c r="C2810" s="281"/>
      <c r="D2810" s="428"/>
      <c r="E2810" s="281"/>
      <c r="F2810" s="281"/>
      <c r="G2810" s="281"/>
      <c r="I2810" s="267"/>
    </row>
    <row r="2811" spans="2:9" x14ac:dyDescent="0.25">
      <c r="B2811" s="281"/>
      <c r="C2811" s="281"/>
      <c r="D2811" s="428"/>
      <c r="E2811" s="281"/>
      <c r="F2811" s="281"/>
      <c r="G2811" s="281"/>
      <c r="I2811" s="267"/>
    </row>
    <row r="2812" spans="2:9" x14ac:dyDescent="0.25">
      <c r="B2812" s="281"/>
      <c r="C2812" s="281"/>
      <c r="D2812" s="428"/>
      <c r="E2812" s="281"/>
      <c r="F2812" s="281"/>
      <c r="G2812" s="281"/>
      <c r="I2812" s="267"/>
    </row>
    <row r="2813" spans="2:9" x14ac:dyDescent="0.25">
      <c r="B2813" s="281"/>
      <c r="C2813" s="281"/>
      <c r="D2813" s="428"/>
      <c r="E2813" s="281"/>
      <c r="F2813" s="281"/>
      <c r="G2813" s="281"/>
      <c r="I2813" s="267"/>
    </row>
    <row r="2814" spans="2:9" x14ac:dyDescent="0.25">
      <c r="B2814" s="281"/>
      <c r="C2814" s="281"/>
      <c r="D2814" s="428"/>
      <c r="E2814" s="281"/>
      <c r="F2814" s="281"/>
      <c r="G2814" s="281"/>
      <c r="I2814" s="267"/>
    </row>
    <row r="2815" spans="2:9" x14ac:dyDescent="0.25">
      <c r="B2815" s="281"/>
      <c r="C2815" s="281"/>
      <c r="D2815" s="428"/>
      <c r="E2815" s="281"/>
      <c r="F2815" s="281"/>
      <c r="G2815" s="281"/>
      <c r="I2815" s="267"/>
    </row>
    <row r="2816" spans="2:9" x14ac:dyDescent="0.25">
      <c r="B2816" s="281"/>
      <c r="C2816" s="281"/>
      <c r="D2816" s="428"/>
      <c r="E2816" s="281"/>
      <c r="F2816" s="281"/>
      <c r="G2816" s="281"/>
      <c r="I2816" s="267"/>
    </row>
    <row r="2817" spans="2:9" x14ac:dyDescent="0.25">
      <c r="B2817" s="281"/>
      <c r="C2817" s="281"/>
      <c r="D2817" s="428"/>
      <c r="E2817" s="281"/>
      <c r="F2817" s="281"/>
      <c r="G2817" s="281"/>
      <c r="I2817" s="267"/>
    </row>
    <row r="2818" spans="2:9" x14ac:dyDescent="0.25">
      <c r="B2818" s="281"/>
      <c r="C2818" s="281"/>
      <c r="D2818" s="428"/>
      <c r="E2818" s="281"/>
      <c r="F2818" s="281"/>
      <c r="G2818" s="281"/>
      <c r="I2818" s="267"/>
    </row>
    <row r="2819" spans="2:9" x14ac:dyDescent="0.25">
      <c r="B2819" s="281"/>
      <c r="C2819" s="281"/>
      <c r="D2819" s="428"/>
      <c r="E2819" s="281"/>
      <c r="F2819" s="281"/>
      <c r="G2819" s="281"/>
      <c r="I2819" s="267"/>
    </row>
    <row r="2820" spans="2:9" x14ac:dyDescent="0.25">
      <c r="B2820" s="281"/>
      <c r="C2820" s="281"/>
      <c r="D2820" s="428"/>
      <c r="E2820" s="281"/>
      <c r="F2820" s="281"/>
      <c r="G2820" s="281"/>
      <c r="I2820" s="267"/>
    </row>
    <row r="2821" spans="2:9" x14ac:dyDescent="0.25">
      <c r="B2821" s="281"/>
      <c r="C2821" s="281"/>
      <c r="D2821" s="428"/>
      <c r="E2821" s="281"/>
      <c r="F2821" s="281"/>
      <c r="G2821" s="281"/>
      <c r="I2821" s="267"/>
    </row>
    <row r="2822" spans="2:9" x14ac:dyDescent="0.25">
      <c r="B2822" s="281"/>
      <c r="C2822" s="281"/>
      <c r="D2822" s="428"/>
      <c r="E2822" s="281"/>
      <c r="F2822" s="281"/>
      <c r="G2822" s="281"/>
      <c r="I2822" s="267"/>
    </row>
    <row r="2823" spans="2:9" x14ac:dyDescent="0.25">
      <c r="B2823" s="281"/>
      <c r="C2823" s="281"/>
      <c r="D2823" s="428"/>
      <c r="E2823" s="281"/>
      <c r="F2823" s="281"/>
      <c r="G2823" s="281"/>
      <c r="I2823" s="267"/>
    </row>
    <row r="2824" spans="2:9" x14ac:dyDescent="0.25">
      <c r="B2824" s="281"/>
      <c r="C2824" s="281"/>
      <c r="D2824" s="428"/>
      <c r="E2824" s="281"/>
      <c r="F2824" s="281"/>
      <c r="G2824" s="281"/>
      <c r="I2824" s="267"/>
    </row>
    <row r="2825" spans="2:9" x14ac:dyDescent="0.25">
      <c r="B2825" s="281"/>
      <c r="C2825" s="281"/>
      <c r="D2825" s="428"/>
      <c r="E2825" s="281"/>
      <c r="F2825" s="281"/>
      <c r="G2825" s="281"/>
      <c r="I2825" s="267"/>
    </row>
    <row r="2826" spans="2:9" x14ac:dyDescent="0.25">
      <c r="B2826" s="281"/>
      <c r="C2826" s="281"/>
      <c r="D2826" s="428"/>
      <c r="E2826" s="281"/>
      <c r="F2826" s="281"/>
      <c r="G2826" s="281"/>
      <c r="I2826" s="267"/>
    </row>
    <row r="2827" spans="2:9" x14ac:dyDescent="0.25">
      <c r="B2827" s="281"/>
      <c r="C2827" s="281"/>
      <c r="D2827" s="428"/>
      <c r="E2827" s="281"/>
      <c r="F2827" s="281"/>
      <c r="G2827" s="281"/>
      <c r="I2827" s="267"/>
    </row>
    <row r="2828" spans="2:9" x14ac:dyDescent="0.25">
      <c r="B2828" s="281"/>
      <c r="C2828" s="281"/>
      <c r="D2828" s="428"/>
      <c r="E2828" s="281"/>
      <c r="F2828" s="281"/>
      <c r="G2828" s="281"/>
      <c r="I2828" s="267"/>
    </row>
    <row r="2829" spans="2:9" x14ac:dyDescent="0.25">
      <c r="B2829" s="281"/>
      <c r="C2829" s="281"/>
      <c r="D2829" s="428"/>
      <c r="E2829" s="281"/>
      <c r="F2829" s="281"/>
      <c r="G2829" s="281"/>
      <c r="I2829" s="267"/>
    </row>
    <row r="2830" spans="2:9" x14ac:dyDescent="0.25">
      <c r="B2830" s="281"/>
      <c r="C2830" s="281"/>
      <c r="D2830" s="428"/>
      <c r="E2830" s="281"/>
      <c r="F2830" s="281"/>
      <c r="G2830" s="281"/>
      <c r="I2830" s="267"/>
    </row>
    <row r="2831" spans="2:9" x14ac:dyDescent="0.25">
      <c r="B2831" s="281"/>
      <c r="C2831" s="281"/>
      <c r="D2831" s="428"/>
      <c r="E2831" s="281"/>
      <c r="F2831" s="281"/>
      <c r="G2831" s="281"/>
      <c r="I2831" s="267"/>
    </row>
    <row r="2832" spans="2:9" x14ac:dyDescent="0.25">
      <c r="B2832" s="281"/>
      <c r="C2832" s="281"/>
      <c r="D2832" s="428"/>
      <c r="E2832" s="281"/>
      <c r="F2832" s="281"/>
      <c r="G2832" s="281"/>
      <c r="I2832" s="267"/>
    </row>
    <row r="2833" spans="2:9" x14ac:dyDescent="0.25">
      <c r="B2833" s="281"/>
      <c r="C2833" s="281"/>
      <c r="D2833" s="428"/>
      <c r="E2833" s="281"/>
      <c r="F2833" s="281"/>
      <c r="G2833" s="281"/>
      <c r="I2833" s="267"/>
    </row>
    <row r="2834" spans="2:9" x14ac:dyDescent="0.25">
      <c r="B2834" s="281"/>
      <c r="C2834" s="281"/>
      <c r="D2834" s="428"/>
      <c r="E2834" s="281"/>
      <c r="F2834" s="281"/>
      <c r="G2834" s="281"/>
      <c r="I2834" s="267"/>
    </row>
    <row r="2835" spans="2:9" x14ac:dyDescent="0.25">
      <c r="B2835" s="281"/>
      <c r="C2835" s="281"/>
      <c r="D2835" s="428"/>
      <c r="E2835" s="281"/>
      <c r="F2835" s="281"/>
      <c r="G2835" s="281"/>
      <c r="I2835" s="267"/>
    </row>
    <row r="2836" spans="2:9" x14ac:dyDescent="0.25">
      <c r="B2836" s="281"/>
      <c r="C2836" s="281"/>
      <c r="D2836" s="428"/>
      <c r="E2836" s="281"/>
      <c r="F2836" s="281"/>
      <c r="G2836" s="281"/>
      <c r="I2836" s="267"/>
    </row>
    <row r="2837" spans="2:9" x14ac:dyDescent="0.25">
      <c r="B2837" s="281"/>
      <c r="C2837" s="281"/>
      <c r="D2837" s="428"/>
      <c r="E2837" s="281"/>
      <c r="F2837" s="281"/>
      <c r="G2837" s="281"/>
      <c r="I2837" s="267"/>
    </row>
    <row r="2838" spans="2:9" x14ac:dyDescent="0.25">
      <c r="B2838" s="281"/>
      <c r="C2838" s="281"/>
      <c r="D2838" s="428"/>
      <c r="E2838" s="281"/>
      <c r="F2838" s="281"/>
      <c r="G2838" s="281"/>
      <c r="I2838" s="267"/>
    </row>
    <row r="2839" spans="2:9" x14ac:dyDescent="0.25">
      <c r="B2839" s="281"/>
      <c r="C2839" s="281"/>
      <c r="D2839" s="428"/>
      <c r="E2839" s="281"/>
      <c r="F2839" s="281"/>
      <c r="G2839" s="281"/>
      <c r="I2839" s="267"/>
    </row>
    <row r="2840" spans="2:9" x14ac:dyDescent="0.25">
      <c r="B2840" s="281"/>
      <c r="C2840" s="281"/>
      <c r="D2840" s="428"/>
      <c r="E2840" s="281"/>
      <c r="F2840" s="281"/>
      <c r="G2840" s="281"/>
      <c r="I2840" s="267"/>
    </row>
    <row r="2841" spans="2:9" x14ac:dyDescent="0.25">
      <c r="B2841" s="281"/>
      <c r="C2841" s="281"/>
      <c r="D2841" s="428"/>
      <c r="E2841" s="281"/>
      <c r="F2841" s="281"/>
      <c r="G2841" s="281"/>
      <c r="I2841" s="267"/>
    </row>
    <row r="2842" spans="2:9" x14ac:dyDescent="0.25">
      <c r="B2842" s="281"/>
      <c r="C2842" s="281"/>
      <c r="D2842" s="428"/>
      <c r="E2842" s="281"/>
      <c r="F2842" s="281"/>
      <c r="G2842" s="281"/>
      <c r="I2842" s="267"/>
    </row>
    <row r="2843" spans="2:9" x14ac:dyDescent="0.25">
      <c r="B2843" s="281"/>
      <c r="C2843" s="281"/>
      <c r="D2843" s="428"/>
      <c r="E2843" s="281"/>
      <c r="F2843" s="281"/>
      <c r="G2843" s="281"/>
      <c r="I2843" s="267"/>
    </row>
    <row r="2844" spans="2:9" x14ac:dyDescent="0.25">
      <c r="B2844" s="281"/>
      <c r="C2844" s="281"/>
      <c r="D2844" s="428"/>
      <c r="E2844" s="281"/>
      <c r="F2844" s="281"/>
      <c r="G2844" s="281"/>
      <c r="I2844" s="267"/>
    </row>
    <row r="2845" spans="2:9" x14ac:dyDescent="0.25">
      <c r="B2845" s="281"/>
      <c r="C2845" s="281"/>
      <c r="D2845" s="428"/>
      <c r="E2845" s="281"/>
      <c r="F2845" s="281"/>
      <c r="G2845" s="281"/>
      <c r="I2845" s="267"/>
    </row>
    <row r="2846" spans="2:9" x14ac:dyDescent="0.25">
      <c r="B2846" s="281"/>
      <c r="C2846" s="281"/>
      <c r="D2846" s="428"/>
      <c r="E2846" s="281"/>
      <c r="F2846" s="281"/>
      <c r="G2846" s="281"/>
      <c r="I2846" s="267"/>
    </row>
    <row r="2847" spans="2:9" x14ac:dyDescent="0.25">
      <c r="B2847" s="281"/>
      <c r="C2847" s="281"/>
      <c r="D2847" s="428"/>
      <c r="E2847" s="281"/>
      <c r="F2847" s="281"/>
      <c r="G2847" s="281"/>
      <c r="I2847" s="267"/>
    </row>
    <row r="2848" spans="2:9" x14ac:dyDescent="0.25">
      <c r="B2848" s="281"/>
      <c r="C2848" s="281"/>
      <c r="D2848" s="428"/>
      <c r="E2848" s="281"/>
      <c r="F2848" s="281"/>
      <c r="G2848" s="281"/>
      <c r="I2848" s="267"/>
    </row>
    <row r="2849" spans="2:9" x14ac:dyDescent="0.25">
      <c r="B2849" s="281"/>
      <c r="C2849" s="281"/>
      <c r="D2849" s="428"/>
      <c r="E2849" s="281"/>
      <c r="F2849" s="281"/>
      <c r="G2849" s="281"/>
      <c r="I2849" s="267"/>
    </row>
    <row r="2850" spans="2:9" x14ac:dyDescent="0.25">
      <c r="B2850" s="281"/>
      <c r="C2850" s="281"/>
      <c r="D2850" s="428"/>
      <c r="E2850" s="281"/>
      <c r="F2850" s="281"/>
      <c r="G2850" s="281"/>
      <c r="I2850" s="267"/>
    </row>
    <row r="2851" spans="2:9" x14ac:dyDescent="0.25">
      <c r="B2851" s="281"/>
      <c r="C2851" s="281"/>
      <c r="D2851" s="428"/>
      <c r="E2851" s="281"/>
      <c r="F2851" s="281"/>
      <c r="G2851" s="281"/>
      <c r="I2851" s="267"/>
    </row>
    <row r="2852" spans="2:9" x14ac:dyDescent="0.25">
      <c r="B2852" s="281"/>
      <c r="C2852" s="281"/>
      <c r="D2852" s="428"/>
      <c r="E2852" s="281"/>
      <c r="F2852" s="281"/>
      <c r="G2852" s="281"/>
      <c r="I2852" s="267"/>
    </row>
    <row r="2853" spans="2:9" x14ac:dyDescent="0.25">
      <c r="B2853" s="281"/>
      <c r="C2853" s="281"/>
      <c r="D2853" s="428"/>
      <c r="E2853" s="281"/>
      <c r="F2853" s="281"/>
      <c r="G2853" s="281"/>
      <c r="I2853" s="267"/>
    </row>
    <row r="2854" spans="2:9" x14ac:dyDescent="0.25">
      <c r="B2854" s="281"/>
      <c r="C2854" s="281"/>
      <c r="D2854" s="428"/>
      <c r="E2854" s="281"/>
      <c r="F2854" s="281"/>
      <c r="G2854" s="281"/>
      <c r="I2854" s="267"/>
    </row>
    <row r="2855" spans="2:9" x14ac:dyDescent="0.25">
      <c r="B2855" s="281"/>
      <c r="C2855" s="281"/>
      <c r="D2855" s="428"/>
      <c r="E2855" s="281"/>
      <c r="F2855" s="281"/>
      <c r="G2855" s="281"/>
      <c r="I2855" s="267"/>
    </row>
    <row r="2856" spans="2:9" x14ac:dyDescent="0.25">
      <c r="B2856" s="281"/>
      <c r="C2856" s="281"/>
      <c r="D2856" s="428"/>
      <c r="E2856" s="281"/>
      <c r="F2856" s="281"/>
      <c r="G2856" s="281"/>
      <c r="I2856" s="267"/>
    </row>
    <row r="2857" spans="2:9" x14ac:dyDescent="0.25">
      <c r="B2857" s="281"/>
      <c r="C2857" s="281"/>
      <c r="D2857" s="428"/>
      <c r="E2857" s="281"/>
      <c r="F2857" s="281"/>
      <c r="G2857" s="281"/>
      <c r="I2857" s="267"/>
    </row>
    <row r="2858" spans="2:9" x14ac:dyDescent="0.25">
      <c r="B2858" s="281"/>
      <c r="C2858" s="281"/>
      <c r="D2858" s="428"/>
      <c r="E2858" s="281"/>
      <c r="F2858" s="281"/>
      <c r="G2858" s="281"/>
      <c r="I2858" s="267"/>
    </row>
    <row r="2859" spans="2:9" x14ac:dyDescent="0.25">
      <c r="B2859" s="281"/>
      <c r="C2859" s="281"/>
      <c r="D2859" s="428"/>
      <c r="E2859" s="281"/>
      <c r="F2859" s="281"/>
      <c r="G2859" s="281"/>
      <c r="I2859" s="267"/>
    </row>
    <row r="2860" spans="2:9" x14ac:dyDescent="0.25">
      <c r="B2860" s="281"/>
      <c r="C2860" s="281"/>
      <c r="D2860" s="428"/>
      <c r="E2860" s="281"/>
      <c r="F2860" s="281"/>
      <c r="G2860" s="281"/>
      <c r="I2860" s="267"/>
    </row>
    <row r="2861" spans="2:9" x14ac:dyDescent="0.25">
      <c r="B2861" s="281"/>
      <c r="C2861" s="281"/>
      <c r="D2861" s="428"/>
      <c r="E2861" s="281"/>
      <c r="F2861" s="281"/>
      <c r="G2861" s="281"/>
      <c r="I2861" s="267"/>
    </row>
    <row r="2862" spans="2:9" x14ac:dyDescent="0.25">
      <c r="B2862" s="281"/>
      <c r="C2862" s="281"/>
      <c r="D2862" s="428"/>
      <c r="E2862" s="281"/>
      <c r="F2862" s="281"/>
      <c r="G2862" s="281"/>
      <c r="I2862" s="267"/>
    </row>
    <row r="2863" spans="2:9" x14ac:dyDescent="0.25">
      <c r="B2863" s="281"/>
      <c r="C2863" s="281"/>
      <c r="D2863" s="428"/>
      <c r="E2863" s="281"/>
      <c r="F2863" s="281"/>
      <c r="G2863" s="281"/>
      <c r="I2863" s="267"/>
    </row>
    <row r="2864" spans="2:9" x14ac:dyDescent="0.25">
      <c r="B2864" s="281"/>
      <c r="C2864" s="281"/>
      <c r="D2864" s="428"/>
      <c r="E2864" s="281"/>
      <c r="F2864" s="281"/>
      <c r="G2864" s="281"/>
      <c r="I2864" s="267"/>
    </row>
    <row r="2865" spans="2:9" x14ac:dyDescent="0.25">
      <c r="B2865" s="281"/>
      <c r="C2865" s="281"/>
      <c r="D2865" s="428"/>
      <c r="E2865" s="281"/>
      <c r="F2865" s="281"/>
      <c r="G2865" s="281"/>
      <c r="I2865" s="267"/>
    </row>
    <row r="2866" spans="2:9" x14ac:dyDescent="0.25">
      <c r="B2866" s="281"/>
      <c r="C2866" s="281"/>
      <c r="D2866" s="428"/>
      <c r="E2866" s="281"/>
      <c r="F2866" s="281"/>
      <c r="G2866" s="281"/>
      <c r="I2866" s="267"/>
    </row>
    <row r="2867" spans="2:9" x14ac:dyDescent="0.25">
      <c r="B2867" s="281"/>
      <c r="C2867" s="281"/>
      <c r="D2867" s="428"/>
      <c r="E2867" s="281"/>
      <c r="F2867" s="281"/>
      <c r="G2867" s="281"/>
      <c r="I2867" s="267"/>
    </row>
    <row r="2868" spans="2:9" x14ac:dyDescent="0.25">
      <c r="B2868" s="281"/>
      <c r="C2868" s="281"/>
      <c r="D2868" s="428"/>
      <c r="E2868" s="281"/>
      <c r="F2868" s="281"/>
      <c r="G2868" s="281"/>
      <c r="I2868" s="267"/>
    </row>
    <row r="2869" spans="2:9" x14ac:dyDescent="0.25">
      <c r="B2869" s="281"/>
      <c r="C2869" s="281"/>
      <c r="D2869" s="428"/>
      <c r="E2869" s="281"/>
      <c r="F2869" s="281"/>
      <c r="G2869" s="281"/>
      <c r="I2869" s="267"/>
    </row>
    <row r="2870" spans="2:9" x14ac:dyDescent="0.25">
      <c r="B2870" s="281"/>
      <c r="C2870" s="281"/>
      <c r="D2870" s="428"/>
      <c r="E2870" s="281"/>
      <c r="F2870" s="281"/>
      <c r="G2870" s="281"/>
      <c r="I2870" s="267"/>
    </row>
    <row r="2871" spans="2:9" x14ac:dyDescent="0.25">
      <c r="B2871" s="281"/>
      <c r="C2871" s="281"/>
      <c r="D2871" s="428"/>
      <c r="E2871" s="281"/>
      <c r="F2871" s="281"/>
      <c r="G2871" s="281"/>
      <c r="I2871" s="267"/>
    </row>
    <row r="2872" spans="2:9" x14ac:dyDescent="0.25">
      <c r="B2872" s="281"/>
      <c r="C2872" s="281"/>
      <c r="D2872" s="428"/>
      <c r="E2872" s="281"/>
      <c r="F2872" s="281"/>
      <c r="G2872" s="281"/>
      <c r="I2872" s="267"/>
    </row>
    <row r="2873" spans="2:9" x14ac:dyDescent="0.25">
      <c r="B2873" s="281"/>
      <c r="C2873" s="281"/>
      <c r="D2873" s="428"/>
      <c r="E2873" s="281"/>
      <c r="F2873" s="281"/>
      <c r="G2873" s="281"/>
      <c r="I2873" s="267"/>
    </row>
    <row r="2874" spans="2:9" x14ac:dyDescent="0.25">
      <c r="B2874" s="281"/>
      <c r="C2874" s="281"/>
      <c r="D2874" s="428"/>
      <c r="E2874" s="281"/>
      <c r="F2874" s="281"/>
      <c r="G2874" s="281"/>
      <c r="I2874" s="267"/>
    </row>
    <row r="2875" spans="2:9" x14ac:dyDescent="0.25">
      <c r="B2875" s="281"/>
      <c r="C2875" s="281"/>
      <c r="D2875" s="428"/>
      <c r="E2875" s="281"/>
      <c r="F2875" s="281"/>
      <c r="G2875" s="281"/>
      <c r="I2875" s="267"/>
    </row>
    <row r="2876" spans="2:9" x14ac:dyDescent="0.25">
      <c r="B2876" s="281"/>
      <c r="C2876" s="281"/>
      <c r="D2876" s="428"/>
      <c r="E2876" s="281"/>
      <c r="F2876" s="281"/>
      <c r="G2876" s="281"/>
      <c r="I2876" s="267"/>
    </row>
    <row r="2877" spans="2:9" x14ac:dyDescent="0.25">
      <c r="B2877" s="281"/>
      <c r="C2877" s="281"/>
      <c r="D2877" s="428"/>
      <c r="E2877" s="281"/>
      <c r="F2877" s="281"/>
      <c r="G2877" s="281"/>
      <c r="I2877" s="267"/>
    </row>
    <row r="2878" spans="2:9" x14ac:dyDescent="0.25">
      <c r="B2878" s="281"/>
      <c r="C2878" s="281"/>
      <c r="D2878" s="428"/>
      <c r="E2878" s="281"/>
      <c r="F2878" s="281"/>
      <c r="G2878" s="281"/>
      <c r="I2878" s="267"/>
    </row>
    <row r="2879" spans="2:9" x14ac:dyDescent="0.25">
      <c r="B2879" s="281"/>
      <c r="C2879" s="281"/>
      <c r="D2879" s="428"/>
      <c r="E2879" s="281"/>
      <c r="F2879" s="281"/>
      <c r="G2879" s="281"/>
      <c r="I2879" s="267"/>
    </row>
    <row r="2880" spans="2:9" x14ac:dyDescent="0.25">
      <c r="B2880" s="281"/>
      <c r="C2880" s="281"/>
      <c r="D2880" s="428"/>
      <c r="E2880" s="281"/>
      <c r="F2880" s="281"/>
      <c r="G2880" s="281"/>
      <c r="I2880" s="267"/>
    </row>
    <row r="2881" spans="2:9" x14ac:dyDescent="0.25">
      <c r="B2881" s="281"/>
      <c r="C2881" s="281"/>
      <c r="D2881" s="428"/>
      <c r="E2881" s="281"/>
      <c r="F2881" s="281"/>
      <c r="G2881" s="281"/>
      <c r="I2881" s="267"/>
    </row>
    <row r="2882" spans="2:9" x14ac:dyDescent="0.25">
      <c r="B2882" s="281"/>
      <c r="C2882" s="281"/>
      <c r="D2882" s="428"/>
      <c r="E2882" s="281"/>
      <c r="F2882" s="281"/>
      <c r="G2882" s="281"/>
      <c r="I2882" s="267"/>
    </row>
    <row r="2883" spans="2:9" x14ac:dyDescent="0.25">
      <c r="B2883" s="281"/>
      <c r="C2883" s="281"/>
      <c r="D2883" s="428"/>
      <c r="E2883" s="281"/>
      <c r="F2883" s="281"/>
      <c r="G2883" s="281"/>
      <c r="I2883" s="267"/>
    </row>
    <row r="2884" spans="2:9" x14ac:dyDescent="0.25">
      <c r="B2884" s="281"/>
      <c r="C2884" s="281"/>
      <c r="D2884" s="428"/>
      <c r="E2884" s="281"/>
      <c r="F2884" s="281"/>
      <c r="G2884" s="281"/>
      <c r="I2884" s="267"/>
    </row>
    <row r="2885" spans="2:9" x14ac:dyDescent="0.25">
      <c r="B2885" s="281"/>
      <c r="C2885" s="281"/>
      <c r="D2885" s="428"/>
      <c r="E2885" s="281"/>
      <c r="F2885" s="281"/>
      <c r="G2885" s="281"/>
      <c r="I2885" s="267"/>
    </row>
    <row r="2886" spans="2:9" x14ac:dyDescent="0.25">
      <c r="B2886" s="281"/>
      <c r="C2886" s="281"/>
      <c r="D2886" s="428"/>
      <c r="E2886" s="281"/>
      <c r="F2886" s="281"/>
      <c r="G2886" s="281"/>
      <c r="I2886" s="267"/>
    </row>
    <row r="2887" spans="2:9" x14ac:dyDescent="0.25">
      <c r="B2887" s="281"/>
      <c r="C2887" s="281"/>
      <c r="D2887" s="428"/>
      <c r="E2887" s="281"/>
      <c r="F2887" s="281"/>
      <c r="G2887" s="281"/>
      <c r="I2887" s="267"/>
    </row>
    <row r="2888" spans="2:9" x14ac:dyDescent="0.25">
      <c r="B2888" s="281"/>
      <c r="C2888" s="281"/>
      <c r="D2888" s="428"/>
      <c r="E2888" s="281"/>
      <c r="F2888" s="281"/>
      <c r="G2888" s="281"/>
      <c r="I2888" s="267"/>
    </row>
    <row r="2889" spans="2:9" x14ac:dyDescent="0.25">
      <c r="B2889" s="281"/>
      <c r="C2889" s="281"/>
      <c r="D2889" s="428"/>
      <c r="E2889" s="281"/>
      <c r="F2889" s="281"/>
      <c r="G2889" s="281"/>
      <c r="I2889" s="267"/>
    </row>
    <row r="2890" spans="2:9" x14ac:dyDescent="0.25">
      <c r="B2890" s="281"/>
      <c r="C2890" s="281"/>
      <c r="D2890" s="428"/>
      <c r="E2890" s="281"/>
      <c r="F2890" s="281"/>
      <c r="G2890" s="281"/>
      <c r="I2890" s="267"/>
    </row>
    <row r="2891" spans="2:9" x14ac:dyDescent="0.25">
      <c r="B2891" s="281"/>
      <c r="C2891" s="281"/>
      <c r="D2891" s="428"/>
      <c r="E2891" s="281"/>
      <c r="F2891" s="281"/>
      <c r="G2891" s="281"/>
      <c r="I2891" s="267"/>
    </row>
    <row r="2892" spans="2:9" x14ac:dyDescent="0.25">
      <c r="B2892" s="281"/>
      <c r="C2892" s="281"/>
      <c r="D2892" s="428"/>
      <c r="E2892" s="281"/>
      <c r="F2892" s="281"/>
      <c r="G2892" s="281"/>
      <c r="I2892" s="267"/>
    </row>
    <row r="2893" spans="2:9" x14ac:dyDescent="0.25">
      <c r="B2893" s="281"/>
      <c r="C2893" s="281"/>
      <c r="D2893" s="428"/>
      <c r="E2893" s="281"/>
      <c r="F2893" s="281"/>
      <c r="G2893" s="281"/>
      <c r="I2893" s="267"/>
    </row>
    <row r="2894" spans="2:9" x14ac:dyDescent="0.25">
      <c r="B2894" s="281"/>
      <c r="C2894" s="281"/>
      <c r="D2894" s="428"/>
      <c r="E2894" s="281"/>
      <c r="F2894" s="281"/>
      <c r="G2894" s="281"/>
      <c r="I2894" s="267"/>
    </row>
    <row r="2895" spans="2:9" x14ac:dyDescent="0.25">
      <c r="B2895" s="281"/>
      <c r="C2895" s="281"/>
      <c r="D2895" s="428"/>
      <c r="E2895" s="281"/>
      <c r="F2895" s="281"/>
      <c r="G2895" s="281"/>
      <c r="I2895" s="267"/>
    </row>
    <row r="2896" spans="2:9" x14ac:dyDescent="0.25">
      <c r="B2896" s="281"/>
      <c r="C2896" s="281"/>
      <c r="D2896" s="428"/>
      <c r="E2896" s="281"/>
      <c r="F2896" s="281"/>
      <c r="G2896" s="281"/>
      <c r="I2896" s="267"/>
    </row>
    <row r="2897" spans="2:9" x14ac:dyDescent="0.25">
      <c r="B2897" s="281"/>
      <c r="C2897" s="281"/>
      <c r="D2897" s="428"/>
      <c r="E2897" s="281"/>
      <c r="F2897" s="281"/>
      <c r="G2897" s="281"/>
      <c r="I2897" s="267"/>
    </row>
    <row r="2898" spans="2:9" x14ac:dyDescent="0.25">
      <c r="B2898" s="281"/>
      <c r="C2898" s="281"/>
      <c r="D2898" s="428"/>
      <c r="E2898" s="281"/>
      <c r="F2898" s="281"/>
      <c r="G2898" s="281"/>
      <c r="I2898" s="267"/>
    </row>
    <row r="2899" spans="2:9" x14ac:dyDescent="0.25">
      <c r="B2899" s="281"/>
      <c r="C2899" s="281"/>
      <c r="D2899" s="428"/>
      <c r="E2899" s="281"/>
      <c r="F2899" s="281"/>
      <c r="G2899" s="281"/>
      <c r="I2899" s="267"/>
    </row>
    <row r="2900" spans="2:9" x14ac:dyDescent="0.25">
      <c r="B2900" s="281"/>
      <c r="C2900" s="281"/>
      <c r="D2900" s="428"/>
      <c r="E2900" s="281"/>
      <c r="F2900" s="281"/>
      <c r="G2900" s="281"/>
      <c r="I2900" s="267"/>
    </row>
    <row r="2901" spans="2:9" x14ac:dyDescent="0.25">
      <c r="B2901" s="281"/>
      <c r="C2901" s="281"/>
      <c r="D2901" s="428"/>
      <c r="E2901" s="281"/>
      <c r="F2901" s="281"/>
      <c r="G2901" s="281"/>
      <c r="I2901" s="267"/>
    </row>
    <row r="2902" spans="2:9" x14ac:dyDescent="0.25">
      <c r="B2902" s="281"/>
      <c r="C2902" s="281"/>
      <c r="D2902" s="428"/>
      <c r="E2902" s="281"/>
      <c r="F2902" s="281"/>
      <c r="G2902" s="281"/>
      <c r="I2902" s="267"/>
    </row>
    <row r="2903" spans="2:9" x14ac:dyDescent="0.25">
      <c r="B2903" s="281"/>
      <c r="C2903" s="281"/>
      <c r="D2903" s="428"/>
      <c r="E2903" s="281"/>
      <c r="F2903" s="281"/>
      <c r="G2903" s="281"/>
      <c r="I2903" s="267"/>
    </row>
    <row r="2904" spans="2:9" x14ac:dyDescent="0.25">
      <c r="B2904" s="281"/>
      <c r="C2904" s="281"/>
      <c r="D2904" s="428"/>
      <c r="E2904" s="281"/>
      <c r="F2904" s="281"/>
      <c r="G2904" s="281"/>
      <c r="I2904" s="267"/>
    </row>
    <row r="2905" spans="2:9" x14ac:dyDescent="0.25">
      <c r="B2905" s="281"/>
      <c r="C2905" s="281"/>
      <c r="D2905" s="428"/>
      <c r="E2905" s="281"/>
      <c r="F2905" s="281"/>
      <c r="G2905" s="281"/>
      <c r="I2905" s="267"/>
    </row>
    <row r="2906" spans="2:9" x14ac:dyDescent="0.25">
      <c r="B2906" s="281"/>
      <c r="C2906" s="281"/>
      <c r="D2906" s="428"/>
      <c r="E2906" s="281"/>
      <c r="F2906" s="281"/>
      <c r="G2906" s="281"/>
      <c r="I2906" s="267"/>
    </row>
    <row r="2907" spans="2:9" x14ac:dyDescent="0.25">
      <c r="B2907" s="281"/>
      <c r="C2907" s="281"/>
      <c r="D2907" s="428"/>
      <c r="E2907" s="281"/>
      <c r="F2907" s="281"/>
      <c r="G2907" s="281"/>
      <c r="I2907" s="267"/>
    </row>
    <row r="2908" spans="2:9" x14ac:dyDescent="0.25">
      <c r="B2908" s="281"/>
      <c r="C2908" s="281"/>
      <c r="D2908" s="428"/>
      <c r="E2908" s="281"/>
      <c r="F2908" s="281"/>
      <c r="G2908" s="281"/>
      <c r="I2908" s="267"/>
    </row>
    <row r="2909" spans="2:9" x14ac:dyDescent="0.25">
      <c r="B2909" s="281"/>
      <c r="C2909" s="281"/>
      <c r="D2909" s="428"/>
      <c r="E2909" s="281"/>
      <c r="F2909" s="281"/>
      <c r="G2909" s="281"/>
      <c r="I2909" s="267"/>
    </row>
    <row r="2910" spans="2:9" x14ac:dyDescent="0.25">
      <c r="B2910" s="281"/>
      <c r="C2910" s="281"/>
      <c r="D2910" s="428"/>
      <c r="E2910" s="281"/>
      <c r="F2910" s="281"/>
      <c r="G2910" s="281"/>
      <c r="I2910" s="267"/>
    </row>
    <row r="2911" spans="2:9" x14ac:dyDescent="0.25">
      <c r="B2911" s="281"/>
      <c r="C2911" s="281"/>
      <c r="D2911" s="428"/>
      <c r="E2911" s="281"/>
      <c r="F2911" s="281"/>
      <c r="G2911" s="281"/>
      <c r="I2911" s="267"/>
    </row>
    <row r="2912" spans="2:9" x14ac:dyDescent="0.25">
      <c r="B2912" s="281"/>
      <c r="C2912" s="281"/>
      <c r="D2912" s="428"/>
      <c r="E2912" s="281"/>
      <c r="F2912" s="281"/>
      <c r="G2912" s="281"/>
      <c r="I2912" s="267"/>
    </row>
    <row r="2913" spans="2:9" x14ac:dyDescent="0.25">
      <c r="B2913" s="281"/>
      <c r="C2913" s="281"/>
      <c r="D2913" s="428"/>
      <c r="E2913" s="281"/>
      <c r="F2913" s="281"/>
      <c r="G2913" s="281"/>
      <c r="I2913" s="267"/>
    </row>
    <row r="2914" spans="2:9" x14ac:dyDescent="0.25">
      <c r="B2914" s="281"/>
      <c r="C2914" s="281"/>
      <c r="D2914" s="428"/>
      <c r="E2914" s="281"/>
      <c r="F2914" s="281"/>
      <c r="G2914" s="281"/>
      <c r="I2914" s="267"/>
    </row>
    <row r="2915" spans="2:9" x14ac:dyDescent="0.25">
      <c r="B2915" s="281"/>
      <c r="C2915" s="281"/>
      <c r="D2915" s="428"/>
      <c r="E2915" s="281"/>
      <c r="F2915" s="281"/>
      <c r="G2915" s="281"/>
      <c r="I2915" s="267"/>
    </row>
    <row r="2916" spans="2:9" x14ac:dyDescent="0.25">
      <c r="B2916" s="281"/>
      <c r="C2916" s="281"/>
      <c r="D2916" s="428"/>
      <c r="E2916" s="281"/>
      <c r="F2916" s="281"/>
      <c r="G2916" s="281"/>
      <c r="I2916" s="267"/>
    </row>
    <row r="2917" spans="2:9" x14ac:dyDescent="0.25">
      <c r="B2917" s="281"/>
      <c r="C2917" s="281"/>
      <c r="D2917" s="428"/>
      <c r="E2917" s="281"/>
      <c r="F2917" s="281"/>
      <c r="G2917" s="281"/>
      <c r="I2917" s="267"/>
    </row>
    <row r="2918" spans="2:9" x14ac:dyDescent="0.25">
      <c r="B2918" s="281"/>
      <c r="C2918" s="281"/>
      <c r="D2918" s="428"/>
      <c r="E2918" s="281"/>
      <c r="F2918" s="281"/>
      <c r="G2918" s="281"/>
      <c r="I2918" s="267"/>
    </row>
    <row r="2919" spans="2:9" x14ac:dyDescent="0.25">
      <c r="B2919" s="281"/>
      <c r="C2919" s="281"/>
      <c r="D2919" s="428"/>
      <c r="E2919" s="281"/>
      <c r="F2919" s="281"/>
      <c r="G2919" s="281"/>
      <c r="I2919" s="267"/>
    </row>
    <row r="2920" spans="2:9" x14ac:dyDescent="0.25">
      <c r="B2920" s="281"/>
      <c r="C2920" s="281"/>
      <c r="D2920" s="428"/>
      <c r="E2920" s="281"/>
      <c r="F2920" s="281"/>
      <c r="G2920" s="281"/>
      <c r="I2920" s="267"/>
    </row>
    <row r="2921" spans="2:9" x14ac:dyDescent="0.25">
      <c r="B2921" s="281"/>
      <c r="C2921" s="281"/>
      <c r="D2921" s="428"/>
      <c r="E2921" s="281"/>
      <c r="F2921" s="281"/>
      <c r="G2921" s="281"/>
      <c r="I2921" s="267"/>
    </row>
    <row r="2922" spans="2:9" x14ac:dyDescent="0.25">
      <c r="B2922" s="281"/>
      <c r="C2922" s="281"/>
      <c r="D2922" s="428"/>
      <c r="E2922" s="281"/>
      <c r="F2922" s="281"/>
      <c r="G2922" s="281"/>
      <c r="I2922" s="267"/>
    </row>
    <row r="2923" spans="2:9" x14ac:dyDescent="0.25">
      <c r="B2923" s="281"/>
      <c r="C2923" s="281"/>
      <c r="D2923" s="428"/>
      <c r="E2923" s="281"/>
      <c r="F2923" s="281"/>
      <c r="G2923" s="281"/>
      <c r="I2923" s="267"/>
    </row>
    <row r="2924" spans="2:9" x14ac:dyDescent="0.25">
      <c r="B2924" s="281"/>
      <c r="C2924" s="281"/>
      <c r="D2924" s="428"/>
      <c r="E2924" s="281"/>
      <c r="F2924" s="281"/>
      <c r="G2924" s="281"/>
      <c r="I2924" s="267"/>
    </row>
    <row r="2925" spans="2:9" x14ac:dyDescent="0.25">
      <c r="B2925" s="281"/>
      <c r="C2925" s="281"/>
      <c r="D2925" s="428"/>
      <c r="E2925" s="281"/>
      <c r="F2925" s="281"/>
      <c r="G2925" s="281"/>
      <c r="I2925" s="267"/>
    </row>
    <row r="2926" spans="2:9" x14ac:dyDescent="0.25">
      <c r="B2926" s="281"/>
      <c r="C2926" s="281"/>
      <c r="D2926" s="428"/>
      <c r="E2926" s="281"/>
      <c r="F2926" s="281"/>
      <c r="G2926" s="281"/>
      <c r="I2926" s="267"/>
    </row>
    <row r="2927" spans="2:9" x14ac:dyDescent="0.25">
      <c r="B2927" s="281"/>
      <c r="C2927" s="281"/>
      <c r="D2927" s="428"/>
      <c r="E2927" s="281"/>
      <c r="F2927" s="281"/>
      <c r="G2927" s="281"/>
      <c r="I2927" s="267"/>
    </row>
    <row r="2928" spans="2:9" x14ac:dyDescent="0.25">
      <c r="B2928" s="281"/>
      <c r="C2928" s="281"/>
      <c r="D2928" s="428"/>
      <c r="E2928" s="281"/>
      <c r="F2928" s="281"/>
      <c r="G2928" s="281"/>
      <c r="I2928" s="267"/>
    </row>
    <row r="2929" spans="2:9" x14ac:dyDescent="0.25">
      <c r="B2929" s="281"/>
      <c r="C2929" s="281"/>
      <c r="D2929" s="428"/>
      <c r="E2929" s="281"/>
      <c r="F2929" s="281"/>
      <c r="G2929" s="281"/>
      <c r="I2929" s="267"/>
    </row>
    <row r="2930" spans="2:9" x14ac:dyDescent="0.25">
      <c r="B2930" s="281"/>
      <c r="C2930" s="281"/>
      <c r="D2930" s="428"/>
      <c r="E2930" s="281"/>
      <c r="F2930" s="281"/>
      <c r="G2930" s="281"/>
      <c r="I2930" s="267"/>
    </row>
    <row r="2931" spans="2:9" x14ac:dyDescent="0.25">
      <c r="B2931" s="281"/>
      <c r="C2931" s="281"/>
      <c r="D2931" s="428"/>
      <c r="E2931" s="281"/>
      <c r="F2931" s="281"/>
      <c r="G2931" s="281"/>
      <c r="I2931" s="267"/>
    </row>
    <row r="2932" spans="2:9" x14ac:dyDescent="0.25">
      <c r="B2932" s="281"/>
      <c r="C2932" s="281"/>
      <c r="D2932" s="428"/>
      <c r="E2932" s="281"/>
      <c r="F2932" s="281"/>
      <c r="G2932" s="281"/>
      <c r="I2932" s="267"/>
    </row>
    <row r="2933" spans="2:9" x14ac:dyDescent="0.25">
      <c r="B2933" s="281"/>
      <c r="C2933" s="281"/>
      <c r="D2933" s="428"/>
      <c r="E2933" s="281"/>
      <c r="F2933" s="281"/>
      <c r="G2933" s="281"/>
      <c r="I2933" s="267"/>
    </row>
    <row r="2934" spans="2:9" x14ac:dyDescent="0.25">
      <c r="B2934" s="281"/>
      <c r="C2934" s="281"/>
      <c r="D2934" s="428"/>
      <c r="E2934" s="281"/>
      <c r="F2934" s="281"/>
      <c r="G2934" s="281"/>
      <c r="I2934" s="267"/>
    </row>
    <row r="2935" spans="2:9" x14ac:dyDescent="0.25">
      <c r="B2935" s="281"/>
      <c r="C2935" s="281"/>
      <c r="D2935" s="428"/>
      <c r="E2935" s="281"/>
      <c r="F2935" s="281"/>
      <c r="G2935" s="281"/>
      <c r="I2935" s="267"/>
    </row>
    <row r="2936" spans="2:9" x14ac:dyDescent="0.25">
      <c r="B2936" s="281"/>
      <c r="C2936" s="281"/>
      <c r="D2936" s="428"/>
      <c r="E2936" s="281"/>
      <c r="F2936" s="281"/>
      <c r="G2936" s="281"/>
      <c r="I2936" s="267"/>
    </row>
    <row r="2937" spans="2:9" x14ac:dyDescent="0.25">
      <c r="B2937" s="281"/>
      <c r="C2937" s="281"/>
      <c r="D2937" s="428"/>
      <c r="E2937" s="281"/>
      <c r="F2937" s="281"/>
      <c r="G2937" s="281"/>
      <c r="I2937" s="267"/>
    </row>
    <row r="2938" spans="2:9" x14ac:dyDescent="0.25">
      <c r="B2938" s="281"/>
      <c r="C2938" s="281"/>
      <c r="D2938" s="428"/>
      <c r="E2938" s="281"/>
      <c r="F2938" s="281"/>
      <c r="G2938" s="281"/>
      <c r="I2938" s="267"/>
    </row>
    <row r="2939" spans="2:9" x14ac:dyDescent="0.25">
      <c r="B2939" s="281"/>
      <c r="C2939" s="281"/>
      <c r="D2939" s="428"/>
      <c r="E2939" s="281"/>
      <c r="F2939" s="281"/>
      <c r="G2939" s="281"/>
      <c r="I2939" s="267"/>
    </row>
    <row r="2940" spans="2:9" x14ac:dyDescent="0.25">
      <c r="B2940" s="281"/>
      <c r="C2940" s="281"/>
      <c r="D2940" s="428"/>
      <c r="E2940" s="281"/>
      <c r="F2940" s="281"/>
      <c r="G2940" s="281"/>
      <c r="I2940" s="267"/>
    </row>
    <row r="2941" spans="2:9" x14ac:dyDescent="0.25">
      <c r="B2941" s="281"/>
      <c r="C2941" s="281"/>
      <c r="D2941" s="428"/>
      <c r="E2941" s="281"/>
      <c r="F2941" s="281"/>
      <c r="G2941" s="281"/>
      <c r="I2941" s="267"/>
    </row>
    <row r="2942" spans="2:9" x14ac:dyDescent="0.25">
      <c r="B2942" s="281"/>
      <c r="C2942" s="281"/>
      <c r="D2942" s="428"/>
      <c r="E2942" s="281"/>
      <c r="F2942" s="281"/>
      <c r="G2942" s="281"/>
      <c r="I2942" s="267"/>
    </row>
    <row r="2943" spans="2:9" x14ac:dyDescent="0.25">
      <c r="B2943" s="281"/>
      <c r="C2943" s="281"/>
      <c r="D2943" s="428"/>
      <c r="E2943" s="281"/>
      <c r="F2943" s="281"/>
      <c r="G2943" s="281"/>
      <c r="I2943" s="267"/>
    </row>
    <row r="2944" spans="2:9" x14ac:dyDescent="0.25">
      <c r="B2944" s="281"/>
      <c r="C2944" s="281"/>
      <c r="D2944" s="428"/>
      <c r="E2944" s="281"/>
      <c r="F2944" s="281"/>
      <c r="G2944" s="281"/>
      <c r="I2944" s="267"/>
    </row>
    <row r="2945" spans="2:9" x14ac:dyDescent="0.25">
      <c r="B2945" s="281"/>
      <c r="C2945" s="281"/>
      <c r="D2945" s="428"/>
      <c r="E2945" s="281"/>
      <c r="F2945" s="281"/>
      <c r="G2945" s="281"/>
      <c r="I2945" s="267"/>
    </row>
    <row r="2946" spans="2:9" x14ac:dyDescent="0.25">
      <c r="B2946" s="281"/>
      <c r="C2946" s="281"/>
      <c r="D2946" s="428"/>
      <c r="E2946" s="281"/>
      <c r="F2946" s="281"/>
      <c r="G2946" s="281"/>
      <c r="I2946" s="267"/>
    </row>
    <row r="2947" spans="2:9" x14ac:dyDescent="0.25">
      <c r="B2947" s="281"/>
      <c r="C2947" s="281"/>
      <c r="D2947" s="428"/>
      <c r="E2947" s="281"/>
      <c r="F2947" s="281"/>
      <c r="G2947" s="281"/>
      <c r="I2947" s="267"/>
    </row>
    <row r="2948" spans="2:9" x14ac:dyDescent="0.25">
      <c r="B2948" s="281"/>
      <c r="C2948" s="281"/>
      <c r="D2948" s="428"/>
      <c r="E2948" s="281"/>
      <c r="F2948" s="281"/>
      <c r="G2948" s="281"/>
      <c r="I2948" s="267"/>
    </row>
    <row r="2949" spans="2:9" x14ac:dyDescent="0.25">
      <c r="B2949" s="281"/>
      <c r="C2949" s="281"/>
      <c r="D2949" s="428"/>
      <c r="E2949" s="281"/>
      <c r="F2949" s="281"/>
      <c r="G2949" s="281"/>
      <c r="I2949" s="267"/>
    </row>
    <row r="2950" spans="2:9" x14ac:dyDescent="0.25">
      <c r="B2950" s="281"/>
      <c r="C2950" s="281"/>
      <c r="D2950" s="428"/>
      <c r="E2950" s="281"/>
      <c r="F2950" s="281"/>
      <c r="G2950" s="281"/>
      <c r="I2950" s="267"/>
    </row>
    <row r="2951" spans="2:9" x14ac:dyDescent="0.25">
      <c r="B2951" s="281"/>
      <c r="C2951" s="281"/>
      <c r="D2951" s="428"/>
      <c r="E2951" s="281"/>
      <c r="F2951" s="281"/>
      <c r="G2951" s="281"/>
      <c r="I2951" s="267"/>
    </row>
    <row r="2952" spans="2:9" x14ac:dyDescent="0.25">
      <c r="B2952" s="281"/>
      <c r="C2952" s="281"/>
      <c r="D2952" s="428"/>
      <c r="E2952" s="281"/>
      <c r="F2952" s="281"/>
      <c r="G2952" s="281"/>
      <c r="I2952" s="267"/>
    </row>
    <row r="2953" spans="2:9" x14ac:dyDescent="0.25">
      <c r="B2953" s="281"/>
      <c r="C2953" s="281"/>
      <c r="D2953" s="428"/>
      <c r="E2953" s="281"/>
      <c r="F2953" s="281"/>
      <c r="G2953" s="281"/>
      <c r="I2953" s="267"/>
    </row>
    <row r="2954" spans="2:9" x14ac:dyDescent="0.25">
      <c r="B2954" s="281"/>
      <c r="C2954" s="281"/>
      <c r="D2954" s="428"/>
      <c r="E2954" s="281"/>
      <c r="F2954" s="281"/>
      <c r="G2954" s="281"/>
      <c r="I2954" s="267"/>
    </row>
    <row r="2955" spans="2:9" x14ac:dyDescent="0.25">
      <c r="B2955" s="281"/>
      <c r="C2955" s="281"/>
      <c r="D2955" s="428"/>
      <c r="E2955" s="281"/>
      <c r="F2955" s="281"/>
      <c r="G2955" s="281"/>
      <c r="I2955" s="267"/>
    </row>
    <row r="2956" spans="2:9" x14ac:dyDescent="0.25">
      <c r="B2956" s="281"/>
      <c r="C2956" s="281"/>
      <c r="D2956" s="428"/>
      <c r="E2956" s="281"/>
      <c r="F2956" s="281"/>
      <c r="G2956" s="281"/>
      <c r="I2956" s="267"/>
    </row>
    <row r="2957" spans="2:9" x14ac:dyDescent="0.25">
      <c r="B2957" s="281"/>
      <c r="C2957" s="281"/>
      <c r="D2957" s="428"/>
      <c r="E2957" s="281"/>
      <c r="F2957" s="281"/>
      <c r="G2957" s="281"/>
      <c r="I2957" s="267"/>
    </row>
    <row r="2958" spans="2:9" x14ac:dyDescent="0.25">
      <c r="B2958" s="281"/>
      <c r="C2958" s="281"/>
      <c r="D2958" s="428"/>
      <c r="E2958" s="281"/>
      <c r="F2958" s="281"/>
      <c r="G2958" s="281"/>
      <c r="I2958" s="267"/>
    </row>
    <row r="2959" spans="2:9" x14ac:dyDescent="0.25">
      <c r="B2959" s="281"/>
      <c r="C2959" s="281"/>
      <c r="D2959" s="428"/>
      <c r="E2959" s="281"/>
      <c r="F2959" s="281"/>
      <c r="G2959" s="281"/>
      <c r="I2959" s="267"/>
    </row>
    <row r="2960" spans="2:9" x14ac:dyDescent="0.25">
      <c r="B2960" s="281"/>
      <c r="C2960" s="281"/>
      <c r="D2960" s="428"/>
      <c r="E2960" s="281"/>
      <c r="F2960" s="281"/>
      <c r="G2960" s="281"/>
      <c r="I2960" s="267"/>
    </row>
    <row r="2961" spans="2:9" x14ac:dyDescent="0.25">
      <c r="B2961" s="281"/>
      <c r="C2961" s="281"/>
      <c r="D2961" s="428"/>
      <c r="E2961" s="281"/>
      <c r="F2961" s="281"/>
      <c r="G2961" s="281"/>
      <c r="I2961" s="267"/>
    </row>
    <row r="2962" spans="2:9" x14ac:dyDescent="0.25">
      <c r="B2962" s="281"/>
      <c r="C2962" s="281"/>
      <c r="D2962" s="428"/>
      <c r="E2962" s="281"/>
      <c r="F2962" s="281"/>
      <c r="G2962" s="281"/>
      <c r="I2962" s="267"/>
    </row>
    <row r="2963" spans="2:9" x14ac:dyDescent="0.25">
      <c r="B2963" s="281"/>
      <c r="C2963" s="281"/>
      <c r="D2963" s="428"/>
      <c r="E2963" s="281"/>
      <c r="F2963" s="281"/>
      <c r="G2963" s="281"/>
      <c r="I2963" s="267"/>
    </row>
    <row r="2964" spans="2:9" x14ac:dyDescent="0.25">
      <c r="B2964" s="281"/>
      <c r="C2964" s="281"/>
      <c r="D2964" s="428"/>
      <c r="E2964" s="281"/>
      <c r="F2964" s="281"/>
      <c r="G2964" s="281"/>
      <c r="I2964" s="267"/>
    </row>
    <row r="2965" spans="2:9" x14ac:dyDescent="0.25">
      <c r="B2965" s="281"/>
      <c r="C2965" s="281"/>
      <c r="D2965" s="428"/>
      <c r="E2965" s="281"/>
      <c r="F2965" s="281"/>
      <c r="G2965" s="281"/>
      <c r="I2965" s="267"/>
    </row>
    <row r="2966" spans="2:9" x14ac:dyDescent="0.25">
      <c r="B2966" s="281"/>
      <c r="C2966" s="281"/>
      <c r="D2966" s="428"/>
      <c r="E2966" s="281"/>
      <c r="F2966" s="281"/>
      <c r="G2966" s="281"/>
      <c r="I2966" s="267"/>
    </row>
    <row r="2967" spans="2:9" x14ac:dyDescent="0.25">
      <c r="B2967" s="281"/>
      <c r="C2967" s="281"/>
      <c r="D2967" s="428"/>
      <c r="E2967" s="281"/>
      <c r="F2967" s="281"/>
      <c r="G2967" s="281"/>
      <c r="I2967" s="267"/>
    </row>
    <row r="2968" spans="2:9" x14ac:dyDescent="0.25">
      <c r="B2968" s="281"/>
      <c r="C2968" s="281"/>
      <c r="D2968" s="428"/>
      <c r="E2968" s="281"/>
      <c r="F2968" s="281"/>
      <c r="G2968" s="281"/>
      <c r="I2968" s="267"/>
    </row>
    <row r="2969" spans="2:9" x14ac:dyDescent="0.25">
      <c r="B2969" s="281"/>
      <c r="C2969" s="281"/>
      <c r="D2969" s="428"/>
      <c r="E2969" s="281"/>
      <c r="F2969" s="281"/>
      <c r="G2969" s="281"/>
      <c r="I2969" s="267"/>
    </row>
    <row r="2970" spans="2:9" x14ac:dyDescent="0.25">
      <c r="B2970" s="281"/>
      <c r="C2970" s="281"/>
      <c r="D2970" s="428"/>
      <c r="E2970" s="281"/>
      <c r="F2970" s="281"/>
      <c r="G2970" s="281"/>
      <c r="I2970" s="267"/>
    </row>
    <row r="2971" spans="2:9" x14ac:dyDescent="0.25">
      <c r="B2971" s="281"/>
      <c r="C2971" s="281"/>
      <c r="D2971" s="428"/>
      <c r="E2971" s="281"/>
      <c r="F2971" s="281"/>
      <c r="G2971" s="281"/>
      <c r="I2971" s="267"/>
    </row>
    <row r="2972" spans="2:9" x14ac:dyDescent="0.25">
      <c r="B2972" s="281"/>
      <c r="C2972" s="281"/>
      <c r="D2972" s="428"/>
      <c r="E2972" s="281"/>
      <c r="F2972" s="281"/>
      <c r="G2972" s="281"/>
      <c r="I2972" s="267"/>
    </row>
    <row r="2973" spans="2:9" x14ac:dyDescent="0.25">
      <c r="B2973" s="281"/>
      <c r="C2973" s="281"/>
      <c r="D2973" s="428"/>
      <c r="E2973" s="281"/>
      <c r="F2973" s="281"/>
      <c r="G2973" s="281"/>
      <c r="I2973" s="267"/>
    </row>
    <row r="2974" spans="2:9" x14ac:dyDescent="0.25">
      <c r="B2974" s="281"/>
      <c r="C2974" s="281"/>
      <c r="D2974" s="428"/>
      <c r="E2974" s="281"/>
      <c r="F2974" s="281"/>
      <c r="G2974" s="281"/>
      <c r="I2974" s="267"/>
    </row>
    <row r="2975" spans="2:9" x14ac:dyDescent="0.25">
      <c r="B2975" s="281"/>
      <c r="C2975" s="281"/>
      <c r="D2975" s="428"/>
      <c r="E2975" s="281"/>
      <c r="F2975" s="281"/>
      <c r="G2975" s="281"/>
      <c r="I2975" s="267"/>
    </row>
    <row r="2976" spans="2:9" x14ac:dyDescent="0.25">
      <c r="B2976" s="281"/>
      <c r="C2976" s="281"/>
      <c r="D2976" s="428"/>
      <c r="E2976" s="281"/>
      <c r="F2976" s="281"/>
      <c r="G2976" s="281"/>
      <c r="I2976" s="267"/>
    </row>
    <row r="2977" spans="2:9" x14ac:dyDescent="0.25">
      <c r="B2977" s="281"/>
      <c r="C2977" s="281"/>
      <c r="D2977" s="428"/>
      <c r="E2977" s="281"/>
      <c r="F2977" s="281"/>
      <c r="G2977" s="281"/>
      <c r="I2977" s="267"/>
    </row>
    <row r="2978" spans="2:9" x14ac:dyDescent="0.25">
      <c r="B2978" s="281"/>
      <c r="C2978" s="281"/>
      <c r="D2978" s="428"/>
      <c r="E2978" s="281"/>
      <c r="F2978" s="281"/>
      <c r="G2978" s="281"/>
      <c r="I2978" s="267"/>
    </row>
    <row r="2979" spans="2:9" x14ac:dyDescent="0.25">
      <c r="B2979" s="281"/>
      <c r="C2979" s="281"/>
      <c r="D2979" s="428"/>
      <c r="E2979" s="281"/>
      <c r="F2979" s="281"/>
      <c r="G2979" s="281"/>
      <c r="I2979" s="267"/>
    </row>
    <row r="2980" spans="2:9" x14ac:dyDescent="0.25">
      <c r="B2980" s="281"/>
      <c r="C2980" s="281"/>
      <c r="D2980" s="428"/>
      <c r="E2980" s="281"/>
      <c r="F2980" s="281"/>
      <c r="G2980" s="281"/>
      <c r="I2980" s="267"/>
    </row>
    <row r="2981" spans="2:9" x14ac:dyDescent="0.25">
      <c r="B2981" s="281"/>
      <c r="C2981" s="281"/>
      <c r="D2981" s="428"/>
      <c r="E2981" s="281"/>
      <c r="F2981" s="281"/>
      <c r="G2981" s="281"/>
      <c r="I2981" s="267"/>
    </row>
    <row r="2982" spans="2:9" x14ac:dyDescent="0.25">
      <c r="B2982" s="281"/>
      <c r="C2982" s="281"/>
      <c r="D2982" s="428"/>
      <c r="E2982" s="281"/>
      <c r="F2982" s="281"/>
      <c r="G2982" s="281"/>
      <c r="I2982" s="267"/>
    </row>
    <row r="2983" spans="2:9" x14ac:dyDescent="0.25">
      <c r="B2983" s="281"/>
      <c r="C2983" s="281"/>
      <c r="D2983" s="428"/>
      <c r="E2983" s="281"/>
      <c r="F2983" s="281"/>
      <c r="G2983" s="281"/>
      <c r="I2983" s="267"/>
    </row>
    <row r="2984" spans="2:9" x14ac:dyDescent="0.25">
      <c r="B2984" s="281"/>
      <c r="C2984" s="281"/>
      <c r="D2984" s="428"/>
      <c r="E2984" s="281"/>
      <c r="F2984" s="281"/>
      <c r="G2984" s="281"/>
      <c r="I2984" s="267"/>
    </row>
    <row r="2985" spans="2:9" x14ac:dyDescent="0.25">
      <c r="B2985" s="281"/>
      <c r="C2985" s="281"/>
      <c r="D2985" s="428"/>
      <c r="E2985" s="281"/>
      <c r="F2985" s="281"/>
      <c r="G2985" s="281"/>
      <c r="I2985" s="267"/>
    </row>
    <row r="2986" spans="2:9" x14ac:dyDescent="0.25">
      <c r="B2986" s="281"/>
      <c r="C2986" s="281"/>
      <c r="D2986" s="428"/>
      <c r="E2986" s="281"/>
      <c r="F2986" s="281"/>
      <c r="G2986" s="281"/>
      <c r="I2986" s="267"/>
    </row>
    <row r="2987" spans="2:9" x14ac:dyDescent="0.25">
      <c r="B2987" s="281"/>
      <c r="C2987" s="281"/>
      <c r="D2987" s="428"/>
      <c r="E2987" s="281"/>
      <c r="F2987" s="281"/>
      <c r="G2987" s="281"/>
      <c r="I2987" s="267"/>
    </row>
    <row r="2988" spans="2:9" x14ac:dyDescent="0.25">
      <c r="B2988" s="281"/>
      <c r="C2988" s="281"/>
      <c r="D2988" s="428"/>
      <c r="E2988" s="281"/>
      <c r="F2988" s="281"/>
      <c r="G2988" s="281"/>
      <c r="I2988" s="267"/>
    </row>
    <row r="2989" spans="2:9" x14ac:dyDescent="0.25">
      <c r="B2989" s="281"/>
      <c r="C2989" s="281"/>
      <c r="D2989" s="428"/>
      <c r="E2989" s="281"/>
      <c r="F2989" s="281"/>
      <c r="G2989" s="281"/>
      <c r="I2989" s="267"/>
    </row>
    <row r="2990" spans="2:9" x14ac:dyDescent="0.25">
      <c r="B2990" s="281"/>
      <c r="C2990" s="281"/>
      <c r="D2990" s="428"/>
      <c r="E2990" s="281"/>
      <c r="F2990" s="281"/>
      <c r="G2990" s="281"/>
      <c r="I2990" s="267"/>
    </row>
    <row r="2991" spans="2:9" x14ac:dyDescent="0.25">
      <c r="B2991" s="281"/>
      <c r="C2991" s="281"/>
      <c r="D2991" s="428"/>
      <c r="E2991" s="281"/>
      <c r="F2991" s="281"/>
      <c r="G2991" s="281"/>
      <c r="I2991" s="267"/>
    </row>
    <row r="2992" spans="2:9" x14ac:dyDescent="0.25">
      <c r="B2992" s="281"/>
      <c r="C2992" s="281"/>
      <c r="D2992" s="428"/>
      <c r="E2992" s="281"/>
      <c r="F2992" s="281"/>
      <c r="G2992" s="281"/>
      <c r="I2992" s="267"/>
    </row>
    <row r="2993" spans="2:9" x14ac:dyDescent="0.25">
      <c r="B2993" s="281"/>
      <c r="C2993" s="281"/>
      <c r="D2993" s="428"/>
      <c r="E2993" s="281"/>
      <c r="F2993" s="281"/>
      <c r="G2993" s="281"/>
      <c r="I2993" s="267"/>
    </row>
    <row r="2994" spans="2:9" x14ac:dyDescent="0.25">
      <c r="B2994" s="281"/>
      <c r="C2994" s="281"/>
      <c r="D2994" s="428"/>
      <c r="E2994" s="281"/>
      <c r="F2994" s="281"/>
      <c r="G2994" s="281"/>
      <c r="I2994" s="267"/>
    </row>
    <row r="2995" spans="2:9" x14ac:dyDescent="0.25">
      <c r="B2995" s="281"/>
      <c r="C2995" s="281"/>
      <c r="D2995" s="428"/>
      <c r="E2995" s="281"/>
      <c r="F2995" s="281"/>
      <c r="G2995" s="281"/>
      <c r="I2995" s="267"/>
    </row>
    <row r="2996" spans="2:9" x14ac:dyDescent="0.25">
      <c r="B2996" s="281"/>
      <c r="C2996" s="281"/>
      <c r="D2996" s="428"/>
      <c r="E2996" s="281"/>
      <c r="F2996" s="281"/>
      <c r="G2996" s="281"/>
      <c r="I2996" s="267"/>
    </row>
    <row r="2997" spans="2:9" x14ac:dyDescent="0.25">
      <c r="B2997" s="281"/>
      <c r="C2997" s="281"/>
      <c r="D2997" s="428"/>
      <c r="E2997" s="281"/>
      <c r="F2997" s="281"/>
      <c r="G2997" s="281"/>
      <c r="I2997" s="267"/>
    </row>
    <row r="2998" spans="2:9" x14ac:dyDescent="0.25">
      <c r="B2998" s="281"/>
      <c r="C2998" s="281"/>
      <c r="D2998" s="428"/>
      <c r="E2998" s="281"/>
      <c r="F2998" s="281"/>
      <c r="G2998" s="281"/>
      <c r="I2998" s="267"/>
    </row>
    <row r="2999" spans="2:9" x14ac:dyDescent="0.25">
      <c r="B2999" s="281"/>
      <c r="C2999" s="281"/>
      <c r="D2999" s="428"/>
      <c r="E2999" s="281"/>
      <c r="F2999" s="281"/>
      <c r="G2999" s="281"/>
      <c r="I2999" s="267"/>
    </row>
    <row r="3000" spans="2:9" x14ac:dyDescent="0.25">
      <c r="B3000" s="281"/>
      <c r="C3000" s="281"/>
      <c r="D3000" s="428"/>
      <c r="E3000" s="281"/>
      <c r="F3000" s="281"/>
      <c r="G3000" s="281"/>
      <c r="I3000" s="267"/>
    </row>
    <row r="3001" spans="2:9" x14ac:dyDescent="0.25">
      <c r="B3001" s="281"/>
      <c r="C3001" s="281"/>
      <c r="D3001" s="428"/>
      <c r="E3001" s="281"/>
      <c r="F3001" s="281"/>
      <c r="G3001" s="281"/>
      <c r="I3001" s="267"/>
    </row>
    <row r="3002" spans="2:9" x14ac:dyDescent="0.25">
      <c r="B3002" s="281"/>
      <c r="C3002" s="281"/>
      <c r="D3002" s="428"/>
      <c r="E3002" s="281"/>
      <c r="F3002" s="281"/>
      <c r="G3002" s="281"/>
      <c r="I3002" s="267"/>
    </row>
    <row r="3003" spans="2:9" x14ac:dyDescent="0.25">
      <c r="B3003" s="281"/>
      <c r="C3003" s="281"/>
      <c r="D3003" s="428"/>
      <c r="E3003" s="281"/>
      <c r="F3003" s="281"/>
      <c r="G3003" s="281"/>
      <c r="I3003" s="267"/>
    </row>
    <row r="3004" spans="2:9" x14ac:dyDescent="0.25">
      <c r="B3004" s="281"/>
      <c r="C3004" s="281"/>
      <c r="D3004" s="428"/>
      <c r="E3004" s="281"/>
      <c r="F3004" s="281"/>
      <c r="G3004" s="281"/>
      <c r="I3004" s="267"/>
    </row>
    <row r="3005" spans="2:9" x14ac:dyDescent="0.25">
      <c r="B3005" s="281"/>
      <c r="C3005" s="281"/>
      <c r="D3005" s="428"/>
      <c r="E3005" s="281"/>
      <c r="F3005" s="281"/>
      <c r="G3005" s="281"/>
      <c r="I3005" s="267"/>
    </row>
    <row r="3006" spans="2:9" x14ac:dyDescent="0.25">
      <c r="B3006" s="281"/>
      <c r="C3006" s="281"/>
      <c r="D3006" s="428"/>
      <c r="E3006" s="281"/>
      <c r="F3006" s="281"/>
      <c r="G3006" s="281"/>
      <c r="I3006" s="267"/>
    </row>
    <row r="3007" spans="2:9" x14ac:dyDescent="0.25">
      <c r="B3007" s="281"/>
      <c r="C3007" s="281"/>
      <c r="D3007" s="428"/>
      <c r="E3007" s="281"/>
      <c r="F3007" s="281"/>
      <c r="G3007" s="281"/>
      <c r="I3007" s="267"/>
    </row>
    <row r="3008" spans="2:9" x14ac:dyDescent="0.25">
      <c r="B3008" s="281"/>
      <c r="C3008" s="281"/>
      <c r="D3008" s="428"/>
      <c r="E3008" s="281"/>
      <c r="F3008" s="281"/>
      <c r="G3008" s="281"/>
      <c r="I3008" s="267"/>
    </row>
    <row r="3009" spans="2:9" x14ac:dyDescent="0.25">
      <c r="B3009" s="281"/>
      <c r="C3009" s="281"/>
      <c r="D3009" s="428"/>
      <c r="E3009" s="281"/>
      <c r="F3009" s="281"/>
      <c r="G3009" s="281"/>
      <c r="I3009" s="267"/>
    </row>
    <row r="3010" spans="2:9" x14ac:dyDescent="0.25">
      <c r="B3010" s="281"/>
      <c r="C3010" s="281"/>
      <c r="D3010" s="428"/>
      <c r="E3010" s="281"/>
      <c r="F3010" s="281"/>
      <c r="G3010" s="281"/>
      <c r="I3010" s="267"/>
    </row>
    <row r="3011" spans="2:9" x14ac:dyDescent="0.25">
      <c r="B3011" s="281"/>
      <c r="C3011" s="281"/>
      <c r="D3011" s="428"/>
      <c r="E3011" s="281"/>
      <c r="F3011" s="281"/>
      <c r="G3011" s="281"/>
      <c r="I3011" s="267"/>
    </row>
    <row r="3012" spans="2:9" x14ac:dyDescent="0.25">
      <c r="B3012" s="281"/>
      <c r="C3012" s="281"/>
      <c r="D3012" s="428"/>
      <c r="E3012" s="281"/>
      <c r="F3012" s="281"/>
      <c r="G3012" s="281"/>
      <c r="I3012" s="267"/>
    </row>
    <row r="3013" spans="2:9" x14ac:dyDescent="0.25">
      <c r="B3013" s="281"/>
      <c r="C3013" s="281"/>
      <c r="D3013" s="428"/>
      <c r="E3013" s="281"/>
      <c r="F3013" s="281"/>
      <c r="G3013" s="281"/>
      <c r="I3013" s="267"/>
    </row>
    <row r="3014" spans="2:9" x14ac:dyDescent="0.25">
      <c r="B3014" s="281"/>
      <c r="C3014" s="281"/>
      <c r="D3014" s="428"/>
      <c r="E3014" s="281"/>
      <c r="F3014" s="281"/>
      <c r="G3014" s="281"/>
      <c r="I3014" s="267"/>
    </row>
    <row r="3015" spans="2:9" x14ac:dyDescent="0.25">
      <c r="B3015" s="281"/>
      <c r="C3015" s="281"/>
      <c r="D3015" s="428"/>
      <c r="E3015" s="281"/>
      <c r="F3015" s="281"/>
      <c r="G3015" s="281"/>
      <c r="I3015" s="267"/>
    </row>
    <row r="3016" spans="2:9" x14ac:dyDescent="0.25">
      <c r="B3016" s="281"/>
      <c r="C3016" s="281"/>
      <c r="D3016" s="428"/>
      <c r="E3016" s="281"/>
      <c r="F3016" s="281"/>
      <c r="G3016" s="281"/>
      <c r="I3016" s="267"/>
    </row>
    <row r="3017" spans="2:9" x14ac:dyDescent="0.25">
      <c r="B3017" s="281"/>
      <c r="C3017" s="281"/>
      <c r="D3017" s="428"/>
      <c r="E3017" s="281"/>
      <c r="F3017" s="281"/>
      <c r="G3017" s="281"/>
      <c r="I3017" s="267"/>
    </row>
    <row r="3018" spans="2:9" x14ac:dyDescent="0.25">
      <c r="B3018" s="281"/>
      <c r="C3018" s="281"/>
      <c r="D3018" s="428"/>
      <c r="E3018" s="281"/>
      <c r="F3018" s="281"/>
      <c r="G3018" s="281"/>
      <c r="I3018" s="267"/>
    </row>
    <row r="3019" spans="2:9" x14ac:dyDescent="0.25">
      <c r="B3019" s="281"/>
      <c r="C3019" s="281"/>
      <c r="D3019" s="428"/>
      <c r="E3019" s="281"/>
      <c r="F3019" s="281"/>
      <c r="G3019" s="281"/>
      <c r="I3019" s="267"/>
    </row>
    <row r="3020" spans="2:9" x14ac:dyDescent="0.25">
      <c r="B3020" s="281"/>
      <c r="C3020" s="281"/>
      <c r="D3020" s="428"/>
      <c r="E3020" s="281"/>
      <c r="F3020" s="281"/>
      <c r="G3020" s="281"/>
      <c r="I3020" s="267"/>
    </row>
    <row r="3021" spans="2:9" x14ac:dyDescent="0.25">
      <c r="B3021" s="281"/>
      <c r="C3021" s="281"/>
      <c r="D3021" s="428"/>
      <c r="E3021" s="281"/>
      <c r="F3021" s="281"/>
      <c r="G3021" s="281"/>
      <c r="I3021" s="267"/>
    </row>
    <row r="3022" spans="2:9" x14ac:dyDescent="0.25">
      <c r="B3022" s="281"/>
      <c r="C3022" s="281"/>
      <c r="D3022" s="428"/>
      <c r="E3022" s="281"/>
      <c r="F3022" s="281"/>
      <c r="G3022" s="281"/>
      <c r="I3022" s="267"/>
    </row>
    <row r="3023" spans="2:9" x14ac:dyDescent="0.25">
      <c r="B3023" s="281"/>
      <c r="C3023" s="281"/>
      <c r="D3023" s="428"/>
      <c r="E3023" s="281"/>
      <c r="F3023" s="281"/>
      <c r="G3023" s="281"/>
      <c r="I3023" s="267"/>
    </row>
    <row r="3024" spans="2:9" x14ac:dyDescent="0.25">
      <c r="B3024" s="281"/>
      <c r="C3024" s="281"/>
      <c r="D3024" s="428"/>
      <c r="E3024" s="281"/>
      <c r="F3024" s="281"/>
      <c r="G3024" s="281"/>
      <c r="I3024" s="267"/>
    </row>
    <row r="3025" spans="2:9" x14ac:dyDescent="0.25">
      <c r="B3025" s="281"/>
      <c r="C3025" s="281"/>
      <c r="D3025" s="428"/>
      <c r="E3025" s="281"/>
      <c r="F3025" s="281"/>
      <c r="G3025" s="281"/>
      <c r="I3025" s="267"/>
    </row>
    <row r="3026" spans="2:9" x14ac:dyDescent="0.25">
      <c r="B3026" s="281"/>
      <c r="C3026" s="281"/>
      <c r="D3026" s="428"/>
      <c r="E3026" s="281"/>
      <c r="F3026" s="281"/>
      <c r="G3026" s="281"/>
      <c r="I3026" s="267"/>
    </row>
    <row r="3027" spans="2:9" x14ac:dyDescent="0.25">
      <c r="B3027" s="281"/>
      <c r="C3027" s="281"/>
      <c r="D3027" s="428"/>
      <c r="E3027" s="281"/>
      <c r="F3027" s="281"/>
      <c r="G3027" s="281"/>
      <c r="I3027" s="267"/>
    </row>
    <row r="3028" spans="2:9" x14ac:dyDescent="0.25">
      <c r="B3028" s="281"/>
      <c r="C3028" s="281"/>
      <c r="D3028" s="428"/>
      <c r="E3028" s="281"/>
      <c r="F3028" s="281"/>
      <c r="G3028" s="281"/>
      <c r="I3028" s="267"/>
    </row>
    <row r="3029" spans="2:9" x14ac:dyDescent="0.25">
      <c r="B3029" s="281"/>
      <c r="C3029" s="281"/>
      <c r="D3029" s="428"/>
      <c r="E3029" s="281"/>
      <c r="F3029" s="281"/>
      <c r="G3029" s="281"/>
      <c r="I3029" s="267"/>
    </row>
    <row r="3030" spans="2:9" x14ac:dyDescent="0.25">
      <c r="B3030" s="281"/>
      <c r="C3030" s="281"/>
      <c r="D3030" s="428"/>
      <c r="E3030" s="281"/>
      <c r="F3030" s="281"/>
      <c r="G3030" s="281"/>
      <c r="I3030" s="267"/>
    </row>
    <row r="3031" spans="2:9" x14ac:dyDescent="0.25">
      <c r="B3031" s="281"/>
      <c r="C3031" s="281"/>
      <c r="D3031" s="428"/>
      <c r="E3031" s="281"/>
      <c r="F3031" s="281"/>
      <c r="G3031" s="281"/>
      <c r="I3031" s="267"/>
    </row>
    <row r="3032" spans="2:9" x14ac:dyDescent="0.25">
      <c r="B3032" s="281"/>
      <c r="C3032" s="281"/>
      <c r="D3032" s="428"/>
      <c r="E3032" s="281"/>
      <c r="F3032" s="281"/>
      <c r="G3032" s="281"/>
      <c r="I3032" s="267"/>
    </row>
    <row r="3033" spans="2:9" x14ac:dyDescent="0.25">
      <c r="B3033" s="281"/>
      <c r="C3033" s="281"/>
      <c r="D3033" s="428"/>
      <c r="E3033" s="281"/>
      <c r="F3033" s="281"/>
      <c r="G3033" s="281"/>
      <c r="I3033" s="267"/>
    </row>
    <row r="3034" spans="2:9" x14ac:dyDescent="0.25">
      <c r="B3034" s="281"/>
      <c r="C3034" s="281"/>
      <c r="D3034" s="428"/>
      <c r="E3034" s="281"/>
      <c r="F3034" s="281"/>
      <c r="G3034" s="281"/>
      <c r="I3034" s="267"/>
    </row>
    <row r="3035" spans="2:9" x14ac:dyDescent="0.25">
      <c r="B3035" s="281"/>
      <c r="C3035" s="281"/>
      <c r="D3035" s="428"/>
      <c r="E3035" s="281"/>
      <c r="F3035" s="281"/>
      <c r="G3035" s="281"/>
      <c r="I3035" s="267"/>
    </row>
    <row r="3036" spans="2:9" x14ac:dyDescent="0.25">
      <c r="B3036" s="281"/>
      <c r="C3036" s="281"/>
      <c r="D3036" s="428"/>
      <c r="E3036" s="281"/>
      <c r="F3036" s="281"/>
      <c r="G3036" s="281"/>
      <c r="I3036" s="267"/>
    </row>
    <row r="3037" spans="2:9" x14ac:dyDescent="0.25">
      <c r="B3037" s="281"/>
      <c r="C3037" s="281"/>
      <c r="D3037" s="428"/>
      <c r="E3037" s="281"/>
      <c r="F3037" s="281"/>
      <c r="G3037" s="281"/>
      <c r="I3037" s="267"/>
    </row>
    <row r="3038" spans="2:9" x14ac:dyDescent="0.25">
      <c r="B3038" s="281"/>
      <c r="C3038" s="281"/>
      <c r="D3038" s="428"/>
      <c r="E3038" s="281"/>
      <c r="F3038" s="281"/>
      <c r="G3038" s="281"/>
      <c r="I3038" s="267"/>
    </row>
    <row r="3039" spans="2:9" x14ac:dyDescent="0.25">
      <c r="B3039" s="281"/>
      <c r="C3039" s="281"/>
      <c r="D3039" s="428"/>
      <c r="E3039" s="281"/>
      <c r="F3039" s="281"/>
      <c r="G3039" s="281"/>
      <c r="I3039" s="267"/>
    </row>
    <row r="3040" spans="2:9" x14ac:dyDescent="0.25">
      <c r="B3040" s="281"/>
      <c r="C3040" s="281"/>
      <c r="D3040" s="428"/>
      <c r="E3040" s="281"/>
      <c r="F3040" s="281"/>
      <c r="G3040" s="281"/>
      <c r="I3040" s="267"/>
    </row>
    <row r="3041" spans="2:9" x14ac:dyDescent="0.25">
      <c r="B3041" s="281"/>
      <c r="C3041" s="281"/>
      <c r="D3041" s="428"/>
      <c r="E3041" s="281"/>
      <c r="F3041" s="281"/>
      <c r="G3041" s="281"/>
      <c r="I3041" s="267"/>
    </row>
    <row r="3042" spans="2:9" x14ac:dyDescent="0.25">
      <c r="B3042" s="281"/>
      <c r="C3042" s="281"/>
      <c r="D3042" s="428"/>
      <c r="E3042" s="281"/>
      <c r="F3042" s="281"/>
      <c r="G3042" s="281"/>
      <c r="I3042" s="267"/>
    </row>
    <row r="3043" spans="2:9" x14ac:dyDescent="0.25">
      <c r="B3043" s="281"/>
      <c r="C3043" s="281"/>
      <c r="D3043" s="428"/>
      <c r="E3043" s="281"/>
      <c r="F3043" s="281"/>
      <c r="G3043" s="281"/>
      <c r="I3043" s="267"/>
    </row>
    <row r="3044" spans="2:9" x14ac:dyDescent="0.25">
      <c r="B3044" s="281"/>
      <c r="C3044" s="281"/>
      <c r="D3044" s="428"/>
      <c r="E3044" s="281"/>
      <c r="F3044" s="281"/>
      <c r="G3044" s="281"/>
      <c r="I3044" s="267"/>
    </row>
    <row r="3045" spans="2:9" x14ac:dyDescent="0.25">
      <c r="B3045" s="281"/>
      <c r="C3045" s="281"/>
      <c r="D3045" s="428"/>
      <c r="E3045" s="281"/>
      <c r="F3045" s="281"/>
      <c r="G3045" s="281"/>
      <c r="I3045" s="267"/>
    </row>
    <row r="3046" spans="2:9" x14ac:dyDescent="0.25">
      <c r="B3046" s="281"/>
      <c r="C3046" s="281"/>
      <c r="D3046" s="428"/>
      <c r="E3046" s="281"/>
      <c r="F3046" s="281"/>
      <c r="G3046" s="281"/>
      <c r="I3046" s="267"/>
    </row>
    <row r="3047" spans="2:9" x14ac:dyDescent="0.25">
      <c r="B3047" s="281"/>
      <c r="C3047" s="281"/>
      <c r="D3047" s="428"/>
      <c r="E3047" s="281"/>
      <c r="F3047" s="281"/>
      <c r="G3047" s="281"/>
      <c r="I3047" s="267"/>
    </row>
    <row r="3048" spans="2:9" x14ac:dyDescent="0.25">
      <c r="B3048" s="281"/>
      <c r="C3048" s="281"/>
      <c r="D3048" s="428"/>
      <c r="E3048" s="281"/>
      <c r="F3048" s="281"/>
      <c r="G3048" s="281"/>
      <c r="I3048" s="267"/>
    </row>
    <row r="3049" spans="2:9" x14ac:dyDescent="0.25">
      <c r="B3049" s="281"/>
      <c r="C3049" s="281"/>
      <c r="D3049" s="428"/>
      <c r="E3049" s="281"/>
      <c r="F3049" s="281"/>
      <c r="G3049" s="281"/>
      <c r="I3049" s="267"/>
    </row>
    <row r="3050" spans="2:9" x14ac:dyDescent="0.25">
      <c r="B3050" s="281"/>
      <c r="C3050" s="281"/>
      <c r="D3050" s="428"/>
      <c r="E3050" s="281"/>
      <c r="F3050" s="281"/>
      <c r="G3050" s="281"/>
      <c r="I3050" s="267"/>
    </row>
    <row r="3051" spans="2:9" x14ac:dyDescent="0.25">
      <c r="B3051" s="281"/>
      <c r="C3051" s="281"/>
      <c r="D3051" s="428"/>
      <c r="E3051" s="281"/>
      <c r="F3051" s="281"/>
      <c r="G3051" s="281"/>
      <c r="I3051" s="267"/>
    </row>
    <row r="3052" spans="2:9" x14ac:dyDescent="0.25">
      <c r="B3052" s="281"/>
      <c r="C3052" s="281"/>
      <c r="D3052" s="428"/>
      <c r="E3052" s="281"/>
      <c r="F3052" s="281"/>
      <c r="G3052" s="281"/>
      <c r="I3052" s="267"/>
    </row>
    <row r="3053" spans="2:9" x14ac:dyDescent="0.25">
      <c r="B3053" s="281"/>
      <c r="C3053" s="281"/>
      <c r="D3053" s="428"/>
      <c r="E3053" s="281"/>
      <c r="F3053" s="281"/>
      <c r="G3053" s="281"/>
      <c r="I3053" s="267"/>
    </row>
    <row r="3054" spans="2:9" x14ac:dyDescent="0.25">
      <c r="B3054" s="281"/>
      <c r="C3054" s="281"/>
      <c r="D3054" s="428"/>
      <c r="E3054" s="281"/>
      <c r="F3054" s="281"/>
      <c r="G3054" s="281"/>
      <c r="I3054" s="267"/>
    </row>
    <row r="3055" spans="2:9" x14ac:dyDescent="0.25">
      <c r="B3055" s="281"/>
      <c r="C3055" s="281"/>
      <c r="D3055" s="428"/>
      <c r="E3055" s="281"/>
      <c r="F3055" s="281"/>
      <c r="G3055" s="281"/>
      <c r="I3055" s="267"/>
    </row>
    <row r="3056" spans="2:9" x14ac:dyDescent="0.25">
      <c r="B3056" s="281"/>
      <c r="C3056" s="281"/>
      <c r="D3056" s="428"/>
      <c r="E3056" s="281"/>
      <c r="F3056" s="281"/>
      <c r="G3056" s="281"/>
      <c r="I3056" s="267"/>
    </row>
    <row r="3057" spans="2:9" x14ac:dyDescent="0.25">
      <c r="B3057" s="281"/>
      <c r="C3057" s="281"/>
      <c r="D3057" s="428"/>
      <c r="E3057" s="281"/>
      <c r="F3057" s="281"/>
      <c r="G3057" s="281"/>
      <c r="I3057" s="267"/>
    </row>
    <row r="3058" spans="2:9" x14ac:dyDescent="0.25">
      <c r="B3058" s="281"/>
      <c r="C3058" s="281"/>
      <c r="D3058" s="428"/>
      <c r="E3058" s="281"/>
      <c r="F3058" s="281"/>
      <c r="G3058" s="281"/>
      <c r="I3058" s="267"/>
    </row>
    <row r="3059" spans="2:9" x14ac:dyDescent="0.25">
      <c r="B3059" s="281"/>
      <c r="C3059" s="281"/>
      <c r="D3059" s="428"/>
      <c r="E3059" s="281"/>
      <c r="F3059" s="281"/>
      <c r="G3059" s="281"/>
      <c r="I3059" s="267"/>
    </row>
    <row r="3060" spans="2:9" x14ac:dyDescent="0.25">
      <c r="B3060" s="281"/>
      <c r="C3060" s="281"/>
      <c r="D3060" s="428"/>
      <c r="E3060" s="281"/>
      <c r="F3060" s="281"/>
      <c r="G3060" s="281"/>
      <c r="I3060" s="267"/>
    </row>
    <row r="3061" spans="2:9" x14ac:dyDescent="0.25">
      <c r="B3061" s="281"/>
      <c r="C3061" s="281"/>
      <c r="D3061" s="428"/>
      <c r="E3061" s="281"/>
      <c r="F3061" s="281"/>
      <c r="G3061" s="281"/>
      <c r="I3061" s="267"/>
    </row>
    <row r="3062" spans="2:9" x14ac:dyDescent="0.25">
      <c r="B3062" s="281"/>
      <c r="C3062" s="281"/>
      <c r="D3062" s="428"/>
      <c r="E3062" s="281"/>
      <c r="F3062" s="281"/>
      <c r="G3062" s="281"/>
      <c r="I3062" s="267"/>
    </row>
    <row r="3063" spans="2:9" x14ac:dyDescent="0.25">
      <c r="B3063" s="281"/>
      <c r="C3063" s="281"/>
      <c r="D3063" s="428"/>
      <c r="E3063" s="281"/>
      <c r="F3063" s="281"/>
      <c r="G3063" s="281"/>
      <c r="I3063" s="267"/>
    </row>
    <row r="3064" spans="2:9" x14ac:dyDescent="0.25">
      <c r="B3064" s="281"/>
      <c r="C3064" s="281"/>
      <c r="D3064" s="428"/>
      <c r="E3064" s="281"/>
      <c r="F3064" s="281"/>
      <c r="G3064" s="281"/>
      <c r="I3064" s="267"/>
    </row>
    <row r="3065" spans="2:9" x14ac:dyDescent="0.25">
      <c r="B3065" s="281"/>
      <c r="C3065" s="281"/>
      <c r="D3065" s="428"/>
      <c r="E3065" s="281"/>
      <c r="F3065" s="281"/>
      <c r="G3065" s="281"/>
      <c r="I3065" s="267"/>
    </row>
    <row r="3066" spans="2:9" x14ac:dyDescent="0.25">
      <c r="B3066" s="281"/>
      <c r="C3066" s="281"/>
      <c r="D3066" s="428"/>
      <c r="E3066" s="281"/>
      <c r="F3066" s="281"/>
      <c r="G3066" s="281"/>
      <c r="I3066" s="267"/>
    </row>
    <row r="3067" spans="2:9" x14ac:dyDescent="0.25">
      <c r="B3067" s="281"/>
      <c r="C3067" s="281"/>
      <c r="D3067" s="428"/>
      <c r="E3067" s="281"/>
      <c r="F3067" s="281"/>
      <c r="G3067" s="281"/>
      <c r="I3067" s="267"/>
    </row>
    <row r="3068" spans="2:9" x14ac:dyDescent="0.25">
      <c r="B3068" s="281"/>
      <c r="C3068" s="281"/>
      <c r="D3068" s="428"/>
      <c r="E3068" s="281"/>
      <c r="F3068" s="281"/>
      <c r="G3068" s="281"/>
      <c r="I3068" s="267"/>
    </row>
    <row r="3069" spans="2:9" x14ac:dyDescent="0.25">
      <c r="B3069" s="281"/>
      <c r="C3069" s="281"/>
      <c r="D3069" s="428"/>
      <c r="E3069" s="281"/>
      <c r="F3069" s="281"/>
      <c r="G3069" s="281"/>
      <c r="I3069" s="267"/>
    </row>
    <row r="3070" spans="2:9" x14ac:dyDescent="0.25">
      <c r="B3070" s="281"/>
      <c r="C3070" s="281"/>
      <c r="D3070" s="428"/>
      <c r="E3070" s="281"/>
      <c r="F3070" s="281"/>
      <c r="G3070" s="281"/>
      <c r="I3070" s="267"/>
    </row>
    <row r="3071" spans="2:9" x14ac:dyDescent="0.25">
      <c r="B3071" s="281"/>
      <c r="C3071" s="281"/>
      <c r="D3071" s="428"/>
      <c r="E3071" s="281"/>
      <c r="F3071" s="281"/>
      <c r="G3071" s="281"/>
      <c r="I3071" s="267"/>
    </row>
    <row r="3072" spans="2:9" x14ac:dyDescent="0.25">
      <c r="B3072" s="281"/>
      <c r="C3072" s="281"/>
      <c r="D3072" s="428"/>
      <c r="E3072" s="281"/>
      <c r="F3072" s="281"/>
      <c r="G3072" s="281"/>
      <c r="I3072" s="267"/>
    </row>
    <row r="3073" spans="2:9" x14ac:dyDescent="0.25">
      <c r="B3073" s="281"/>
      <c r="C3073" s="281"/>
      <c r="D3073" s="428"/>
      <c r="E3073" s="281"/>
      <c r="F3073" s="281"/>
      <c r="G3073" s="281"/>
      <c r="I3073" s="267"/>
    </row>
    <row r="3074" spans="2:9" x14ac:dyDescent="0.25">
      <c r="B3074" s="281"/>
      <c r="C3074" s="281"/>
      <c r="D3074" s="428"/>
      <c r="E3074" s="281"/>
      <c r="F3074" s="281"/>
      <c r="G3074" s="281"/>
      <c r="I3074" s="267"/>
    </row>
    <row r="3075" spans="2:9" x14ac:dyDescent="0.25">
      <c r="B3075" s="281"/>
      <c r="C3075" s="281"/>
      <c r="D3075" s="428"/>
      <c r="E3075" s="281"/>
      <c r="F3075" s="281"/>
      <c r="G3075" s="281"/>
      <c r="I3075" s="267"/>
    </row>
    <row r="3076" spans="2:9" x14ac:dyDescent="0.25">
      <c r="B3076" s="281"/>
      <c r="C3076" s="281"/>
      <c r="D3076" s="428"/>
      <c r="E3076" s="281"/>
      <c r="F3076" s="281"/>
      <c r="G3076" s="281"/>
      <c r="I3076" s="267"/>
    </row>
    <row r="3077" spans="2:9" x14ac:dyDescent="0.25">
      <c r="B3077" s="281"/>
      <c r="C3077" s="281"/>
      <c r="D3077" s="428"/>
      <c r="E3077" s="281"/>
      <c r="F3077" s="281"/>
      <c r="G3077" s="281"/>
      <c r="I3077" s="267"/>
    </row>
    <row r="3078" spans="2:9" x14ac:dyDescent="0.25">
      <c r="B3078" s="281"/>
      <c r="C3078" s="281"/>
      <c r="D3078" s="428"/>
      <c r="E3078" s="281"/>
      <c r="F3078" s="281"/>
      <c r="G3078" s="281"/>
      <c r="I3078" s="267"/>
    </row>
    <row r="3079" spans="2:9" x14ac:dyDescent="0.25">
      <c r="B3079" s="281"/>
      <c r="C3079" s="281"/>
      <c r="D3079" s="428"/>
      <c r="E3079" s="281"/>
      <c r="F3079" s="281"/>
      <c r="G3079" s="281"/>
      <c r="I3079" s="267"/>
    </row>
    <row r="3080" spans="2:9" x14ac:dyDescent="0.25">
      <c r="B3080" s="281"/>
      <c r="C3080" s="281"/>
      <c r="D3080" s="428"/>
      <c r="E3080" s="281"/>
      <c r="F3080" s="281"/>
      <c r="G3080" s="281"/>
      <c r="I3080" s="267"/>
    </row>
    <row r="3081" spans="2:9" x14ac:dyDescent="0.25">
      <c r="B3081" s="281"/>
      <c r="C3081" s="281"/>
      <c r="D3081" s="428"/>
      <c r="E3081" s="281"/>
      <c r="F3081" s="281"/>
      <c r="G3081" s="281"/>
      <c r="I3081" s="267"/>
    </row>
    <row r="3082" spans="2:9" x14ac:dyDescent="0.25">
      <c r="B3082" s="281"/>
      <c r="C3082" s="281"/>
      <c r="D3082" s="428"/>
      <c r="E3082" s="281"/>
      <c r="F3082" s="281"/>
      <c r="G3082" s="281"/>
      <c r="I3082" s="267"/>
    </row>
    <row r="3083" spans="2:9" x14ac:dyDescent="0.25">
      <c r="B3083" s="281"/>
      <c r="C3083" s="281"/>
      <c r="D3083" s="428"/>
      <c r="E3083" s="281"/>
      <c r="F3083" s="281"/>
      <c r="G3083" s="281"/>
      <c r="I3083" s="267"/>
    </row>
    <row r="3084" spans="2:9" x14ac:dyDescent="0.25">
      <c r="B3084" s="281"/>
      <c r="C3084" s="281"/>
      <c r="D3084" s="428"/>
      <c r="E3084" s="281"/>
      <c r="F3084" s="281"/>
      <c r="G3084" s="281"/>
      <c r="I3084" s="267"/>
    </row>
    <row r="3085" spans="2:9" x14ac:dyDescent="0.25">
      <c r="B3085" s="281"/>
      <c r="C3085" s="281"/>
      <c r="D3085" s="428"/>
      <c r="E3085" s="281"/>
      <c r="F3085" s="281"/>
      <c r="G3085" s="281"/>
      <c r="I3085" s="267"/>
    </row>
    <row r="3086" spans="2:9" x14ac:dyDescent="0.25">
      <c r="B3086" s="281"/>
      <c r="C3086" s="281"/>
      <c r="D3086" s="428"/>
      <c r="E3086" s="281"/>
      <c r="F3086" s="281"/>
      <c r="G3086" s="281"/>
      <c r="I3086" s="267"/>
    </row>
    <row r="3087" spans="2:9" x14ac:dyDescent="0.25">
      <c r="B3087" s="281"/>
      <c r="C3087" s="281"/>
      <c r="D3087" s="428"/>
      <c r="E3087" s="281"/>
      <c r="F3087" s="281"/>
      <c r="G3087" s="281"/>
      <c r="I3087" s="267"/>
    </row>
    <row r="3088" spans="2:9" x14ac:dyDescent="0.25">
      <c r="B3088" s="281"/>
      <c r="C3088" s="281"/>
      <c r="D3088" s="428"/>
      <c r="E3088" s="281"/>
      <c r="F3088" s="281"/>
      <c r="G3088" s="281"/>
      <c r="I3088" s="267"/>
    </row>
    <row r="3089" spans="2:9" x14ac:dyDescent="0.25">
      <c r="B3089" s="281"/>
      <c r="C3089" s="281"/>
      <c r="D3089" s="428"/>
      <c r="E3089" s="281"/>
      <c r="F3089" s="281"/>
      <c r="G3089" s="281"/>
      <c r="I3089" s="267"/>
    </row>
    <row r="3090" spans="2:9" x14ac:dyDescent="0.25">
      <c r="B3090" s="281"/>
      <c r="C3090" s="281"/>
      <c r="D3090" s="428"/>
      <c r="E3090" s="281"/>
      <c r="F3090" s="281"/>
      <c r="G3090" s="281"/>
      <c r="I3090" s="267"/>
    </row>
    <row r="3091" spans="2:9" x14ac:dyDescent="0.25">
      <c r="B3091" s="281"/>
      <c r="C3091" s="281"/>
      <c r="D3091" s="428"/>
      <c r="E3091" s="281"/>
      <c r="F3091" s="281"/>
      <c r="G3091" s="281"/>
      <c r="I3091" s="267"/>
    </row>
    <row r="3092" spans="2:9" x14ac:dyDescent="0.25">
      <c r="B3092" s="281"/>
      <c r="C3092" s="281"/>
      <c r="D3092" s="428"/>
      <c r="E3092" s="281"/>
      <c r="F3092" s="281"/>
      <c r="G3092" s="281"/>
      <c r="I3092" s="267"/>
    </row>
    <row r="3093" spans="2:9" x14ac:dyDescent="0.25">
      <c r="B3093" s="281"/>
      <c r="C3093" s="281"/>
      <c r="D3093" s="428"/>
      <c r="E3093" s="281"/>
      <c r="F3093" s="281"/>
      <c r="G3093" s="281"/>
      <c r="I3093" s="267"/>
    </row>
    <row r="3094" spans="2:9" x14ac:dyDescent="0.25">
      <c r="B3094" s="281"/>
      <c r="C3094" s="281"/>
      <c r="D3094" s="428"/>
      <c r="E3094" s="281"/>
      <c r="F3094" s="281"/>
      <c r="G3094" s="281"/>
      <c r="I3094" s="267"/>
    </row>
    <row r="3095" spans="2:9" x14ac:dyDescent="0.25">
      <c r="B3095" s="281"/>
      <c r="C3095" s="281"/>
      <c r="D3095" s="428"/>
      <c r="E3095" s="281"/>
      <c r="F3095" s="281"/>
      <c r="G3095" s="281"/>
      <c r="I3095" s="267"/>
    </row>
    <row r="3096" spans="2:9" x14ac:dyDescent="0.25">
      <c r="B3096" s="281"/>
      <c r="C3096" s="281"/>
      <c r="D3096" s="428"/>
      <c r="E3096" s="281"/>
      <c r="F3096" s="281"/>
      <c r="G3096" s="281"/>
      <c r="I3096" s="267"/>
    </row>
    <row r="3097" spans="2:9" x14ac:dyDescent="0.25">
      <c r="B3097" s="281"/>
      <c r="C3097" s="281"/>
      <c r="D3097" s="428"/>
      <c r="E3097" s="281"/>
      <c r="F3097" s="281"/>
      <c r="G3097" s="281"/>
      <c r="I3097" s="267"/>
    </row>
    <row r="3098" spans="2:9" x14ac:dyDescent="0.25">
      <c r="B3098" s="281"/>
      <c r="C3098" s="281"/>
      <c r="D3098" s="428"/>
      <c r="E3098" s="281"/>
      <c r="F3098" s="281"/>
      <c r="G3098" s="281"/>
      <c r="I3098" s="267"/>
    </row>
    <row r="3099" spans="2:9" x14ac:dyDescent="0.25">
      <c r="B3099" s="281"/>
      <c r="C3099" s="281"/>
      <c r="D3099" s="428"/>
      <c r="E3099" s="281"/>
      <c r="F3099" s="281"/>
      <c r="G3099" s="281"/>
      <c r="I3099" s="267"/>
    </row>
    <row r="3100" spans="2:9" x14ac:dyDescent="0.25">
      <c r="B3100" s="281"/>
      <c r="C3100" s="281"/>
      <c r="D3100" s="428"/>
      <c r="E3100" s="281"/>
      <c r="F3100" s="281"/>
      <c r="G3100" s="281"/>
      <c r="I3100" s="267"/>
    </row>
    <row r="3101" spans="2:9" x14ac:dyDescent="0.25">
      <c r="B3101" s="281"/>
      <c r="C3101" s="281"/>
      <c r="D3101" s="428"/>
      <c r="E3101" s="281"/>
      <c r="F3101" s="281"/>
      <c r="G3101" s="281"/>
      <c r="I3101" s="267"/>
    </row>
    <row r="3102" spans="2:9" x14ac:dyDescent="0.25">
      <c r="B3102" s="281"/>
      <c r="C3102" s="281"/>
      <c r="D3102" s="428"/>
      <c r="E3102" s="281"/>
      <c r="F3102" s="281"/>
      <c r="G3102" s="281"/>
      <c r="I3102" s="267"/>
    </row>
    <row r="3103" spans="2:9" x14ac:dyDescent="0.25">
      <c r="B3103" s="281"/>
      <c r="C3103" s="281"/>
      <c r="D3103" s="428"/>
      <c r="E3103" s="281"/>
      <c r="F3103" s="281"/>
      <c r="G3103" s="281"/>
      <c r="I3103" s="267"/>
    </row>
    <row r="3104" spans="2:9" x14ac:dyDescent="0.25">
      <c r="B3104" s="281"/>
      <c r="C3104" s="281"/>
      <c r="D3104" s="428"/>
      <c r="E3104" s="281"/>
      <c r="F3104" s="281"/>
      <c r="G3104" s="281"/>
      <c r="I3104" s="267"/>
    </row>
    <row r="3105" spans="2:9" x14ac:dyDescent="0.25">
      <c r="B3105" s="281"/>
      <c r="C3105" s="281"/>
      <c r="D3105" s="428"/>
      <c r="E3105" s="281"/>
      <c r="F3105" s="281"/>
      <c r="G3105" s="281"/>
      <c r="I3105" s="267"/>
    </row>
    <row r="3106" spans="2:9" x14ac:dyDescent="0.25">
      <c r="B3106" s="281"/>
      <c r="C3106" s="281"/>
      <c r="D3106" s="428"/>
      <c r="E3106" s="281"/>
      <c r="F3106" s="281"/>
      <c r="G3106" s="281"/>
      <c r="I3106" s="267"/>
    </row>
    <row r="3107" spans="2:9" x14ac:dyDescent="0.25">
      <c r="B3107" s="281"/>
      <c r="C3107" s="281"/>
      <c r="D3107" s="428"/>
      <c r="E3107" s="281"/>
      <c r="F3107" s="281"/>
      <c r="G3107" s="281"/>
      <c r="I3107" s="267"/>
    </row>
    <row r="3108" spans="2:9" x14ac:dyDescent="0.25">
      <c r="B3108" s="281"/>
      <c r="C3108" s="281"/>
      <c r="D3108" s="428"/>
      <c r="E3108" s="281"/>
      <c r="F3108" s="281"/>
      <c r="G3108" s="281"/>
      <c r="I3108" s="267"/>
    </row>
    <row r="3109" spans="2:9" x14ac:dyDescent="0.25">
      <c r="B3109" s="281"/>
      <c r="C3109" s="281"/>
      <c r="D3109" s="428"/>
      <c r="E3109" s="281"/>
      <c r="F3109" s="281"/>
      <c r="G3109" s="281"/>
      <c r="I3109" s="267"/>
    </row>
    <row r="3110" spans="2:9" x14ac:dyDescent="0.25">
      <c r="B3110" s="281"/>
      <c r="C3110" s="281"/>
      <c r="D3110" s="428"/>
      <c r="E3110" s="281"/>
      <c r="F3110" s="281"/>
      <c r="G3110" s="281"/>
      <c r="I3110" s="267"/>
    </row>
    <row r="3111" spans="2:9" x14ac:dyDescent="0.25">
      <c r="B3111" s="281"/>
      <c r="C3111" s="281"/>
      <c r="D3111" s="428"/>
      <c r="E3111" s="281"/>
      <c r="F3111" s="281"/>
      <c r="G3111" s="281"/>
      <c r="I3111" s="267"/>
    </row>
    <row r="3112" spans="2:9" x14ac:dyDescent="0.25">
      <c r="B3112" s="281"/>
      <c r="C3112" s="281"/>
      <c r="D3112" s="428"/>
      <c r="E3112" s="281"/>
      <c r="F3112" s="281"/>
      <c r="G3112" s="281"/>
      <c r="I3112" s="267"/>
    </row>
    <row r="3113" spans="2:9" x14ac:dyDescent="0.25">
      <c r="B3113" s="281"/>
      <c r="C3113" s="281"/>
      <c r="D3113" s="428"/>
      <c r="E3113" s="281"/>
      <c r="F3113" s="281"/>
      <c r="G3113" s="281"/>
      <c r="I3113" s="267"/>
    </row>
    <row r="3114" spans="2:9" x14ac:dyDescent="0.25">
      <c r="B3114" s="281"/>
      <c r="C3114" s="281"/>
      <c r="D3114" s="428"/>
      <c r="E3114" s="281"/>
      <c r="F3114" s="281"/>
      <c r="G3114" s="281"/>
      <c r="I3114" s="267"/>
    </row>
    <row r="3115" spans="2:9" x14ac:dyDescent="0.25">
      <c r="B3115" s="281"/>
      <c r="C3115" s="281"/>
      <c r="D3115" s="428"/>
      <c r="E3115" s="281"/>
      <c r="F3115" s="281"/>
      <c r="G3115" s="281"/>
      <c r="I3115" s="267"/>
    </row>
    <row r="3116" spans="2:9" x14ac:dyDescent="0.25">
      <c r="B3116" s="281"/>
      <c r="C3116" s="281"/>
      <c r="D3116" s="428"/>
      <c r="E3116" s="281"/>
      <c r="F3116" s="281"/>
      <c r="G3116" s="281"/>
      <c r="I3116" s="267"/>
    </row>
    <row r="3117" spans="2:9" x14ac:dyDescent="0.25">
      <c r="B3117" s="281"/>
      <c r="C3117" s="281"/>
      <c r="D3117" s="428"/>
      <c r="E3117" s="281"/>
      <c r="F3117" s="281"/>
      <c r="G3117" s="281"/>
      <c r="I3117" s="267"/>
    </row>
    <row r="3118" spans="2:9" x14ac:dyDescent="0.25">
      <c r="B3118" s="281"/>
      <c r="C3118" s="281"/>
      <c r="D3118" s="428"/>
      <c r="E3118" s="281"/>
      <c r="F3118" s="281"/>
      <c r="G3118" s="281"/>
      <c r="I3118" s="267"/>
    </row>
    <row r="3119" spans="2:9" x14ac:dyDescent="0.25">
      <c r="B3119" s="281"/>
      <c r="C3119" s="281"/>
      <c r="D3119" s="428"/>
      <c r="E3119" s="281"/>
      <c r="F3119" s="281"/>
      <c r="G3119" s="281"/>
      <c r="I3119" s="267"/>
    </row>
    <row r="3120" spans="2:9" x14ac:dyDescent="0.25">
      <c r="B3120" s="281"/>
      <c r="C3120" s="281"/>
      <c r="D3120" s="428"/>
      <c r="E3120" s="281"/>
      <c r="F3120" s="281"/>
      <c r="G3120" s="281"/>
      <c r="I3120" s="267"/>
    </row>
    <row r="3121" spans="2:9" x14ac:dyDescent="0.25">
      <c r="B3121" s="281"/>
      <c r="C3121" s="281"/>
      <c r="D3121" s="428"/>
      <c r="E3121" s="281"/>
      <c r="F3121" s="281"/>
      <c r="G3121" s="281"/>
      <c r="I3121" s="267"/>
    </row>
    <row r="3122" spans="2:9" x14ac:dyDescent="0.25">
      <c r="B3122" s="281"/>
      <c r="C3122" s="281"/>
      <c r="D3122" s="428"/>
      <c r="E3122" s="281"/>
      <c r="F3122" s="281"/>
      <c r="G3122" s="281"/>
      <c r="I3122" s="267"/>
    </row>
    <row r="3123" spans="2:9" x14ac:dyDescent="0.25">
      <c r="B3123" s="281"/>
      <c r="C3123" s="281"/>
      <c r="D3123" s="428"/>
      <c r="E3123" s="281"/>
      <c r="F3123" s="281"/>
      <c r="G3123" s="281"/>
      <c r="I3123" s="267"/>
    </row>
    <row r="3124" spans="2:9" x14ac:dyDescent="0.25">
      <c r="B3124" s="281"/>
      <c r="C3124" s="281"/>
      <c r="D3124" s="428"/>
      <c r="E3124" s="281"/>
      <c r="F3124" s="281"/>
      <c r="G3124" s="281"/>
      <c r="I3124" s="267"/>
    </row>
    <row r="3125" spans="2:9" x14ac:dyDescent="0.25">
      <c r="B3125" s="281"/>
      <c r="C3125" s="281"/>
      <c r="D3125" s="428"/>
      <c r="E3125" s="281"/>
      <c r="F3125" s="281"/>
      <c r="G3125" s="281"/>
      <c r="I3125" s="267"/>
    </row>
    <row r="3126" spans="2:9" x14ac:dyDescent="0.25">
      <c r="B3126" s="281"/>
      <c r="C3126" s="281"/>
      <c r="D3126" s="428"/>
      <c r="E3126" s="281"/>
      <c r="F3126" s="281"/>
      <c r="G3126" s="281"/>
      <c r="I3126" s="267"/>
    </row>
    <row r="3127" spans="2:9" x14ac:dyDescent="0.25">
      <c r="B3127" s="281"/>
      <c r="C3127" s="281"/>
      <c r="D3127" s="428"/>
      <c r="E3127" s="281"/>
      <c r="F3127" s="281"/>
      <c r="G3127" s="281"/>
      <c r="I3127" s="267"/>
    </row>
    <row r="3128" spans="2:9" x14ac:dyDescent="0.25">
      <c r="B3128" s="281"/>
      <c r="C3128" s="281"/>
      <c r="D3128" s="428"/>
      <c r="E3128" s="281"/>
      <c r="F3128" s="281"/>
      <c r="G3128" s="281"/>
      <c r="I3128" s="267"/>
    </row>
    <row r="3129" spans="2:9" x14ac:dyDescent="0.25">
      <c r="B3129" s="281"/>
      <c r="C3129" s="281"/>
      <c r="D3129" s="428"/>
      <c r="E3129" s="281"/>
      <c r="F3129" s="281"/>
      <c r="G3129" s="281"/>
      <c r="I3129" s="267"/>
    </row>
    <row r="3130" spans="2:9" x14ac:dyDescent="0.25">
      <c r="B3130" s="281"/>
      <c r="C3130" s="281"/>
      <c r="D3130" s="428"/>
      <c r="E3130" s="281"/>
      <c r="F3130" s="281"/>
      <c r="G3130" s="281"/>
      <c r="I3130" s="267"/>
    </row>
    <row r="3131" spans="2:9" x14ac:dyDescent="0.25">
      <c r="B3131" s="281"/>
      <c r="C3131" s="281"/>
      <c r="D3131" s="428"/>
      <c r="E3131" s="281"/>
      <c r="F3131" s="281"/>
      <c r="G3131" s="281"/>
      <c r="I3131" s="267"/>
    </row>
    <row r="3132" spans="2:9" x14ac:dyDescent="0.25">
      <c r="B3132" s="281"/>
      <c r="C3132" s="281"/>
      <c r="D3132" s="428"/>
      <c r="E3132" s="281"/>
      <c r="F3132" s="281"/>
      <c r="G3132" s="281"/>
      <c r="I3132" s="267"/>
    </row>
    <row r="3133" spans="2:9" x14ac:dyDescent="0.25">
      <c r="B3133" s="281"/>
      <c r="C3133" s="281"/>
      <c r="D3133" s="428"/>
      <c r="E3133" s="281"/>
      <c r="F3133" s="281"/>
      <c r="G3133" s="281"/>
      <c r="I3133" s="267"/>
    </row>
    <row r="3134" spans="2:9" x14ac:dyDescent="0.25">
      <c r="B3134" s="281"/>
      <c r="C3134" s="281"/>
      <c r="D3134" s="428"/>
      <c r="E3134" s="281"/>
      <c r="F3134" s="281"/>
      <c r="G3134" s="281"/>
      <c r="I3134" s="267"/>
    </row>
    <row r="3135" spans="2:9" x14ac:dyDescent="0.25">
      <c r="B3135" s="281"/>
      <c r="C3135" s="281"/>
      <c r="D3135" s="428"/>
      <c r="E3135" s="281"/>
      <c r="F3135" s="281"/>
      <c r="G3135" s="281"/>
      <c r="I3135" s="267"/>
    </row>
    <row r="3136" spans="2:9" x14ac:dyDescent="0.25">
      <c r="B3136" s="281"/>
      <c r="C3136" s="281"/>
      <c r="D3136" s="428"/>
      <c r="E3136" s="281"/>
      <c r="F3136" s="281"/>
      <c r="G3136" s="281"/>
      <c r="I3136" s="267"/>
    </row>
    <row r="3137" spans="2:9" x14ac:dyDescent="0.25">
      <c r="B3137" s="281"/>
      <c r="C3137" s="281"/>
      <c r="D3137" s="428"/>
      <c r="E3137" s="281"/>
      <c r="F3137" s="281"/>
      <c r="G3137" s="281"/>
      <c r="I3137" s="267"/>
    </row>
    <row r="3138" spans="2:9" x14ac:dyDescent="0.25">
      <c r="B3138" s="281"/>
      <c r="C3138" s="281"/>
      <c r="D3138" s="428"/>
      <c r="E3138" s="281"/>
      <c r="F3138" s="281"/>
      <c r="G3138" s="281"/>
      <c r="I3138" s="267"/>
    </row>
    <row r="3139" spans="2:9" x14ac:dyDescent="0.25">
      <c r="B3139" s="281"/>
      <c r="C3139" s="281"/>
      <c r="D3139" s="428"/>
      <c r="E3139" s="281"/>
      <c r="F3139" s="281"/>
      <c r="G3139" s="281"/>
      <c r="I3139" s="267"/>
    </row>
    <row r="3140" spans="2:9" x14ac:dyDescent="0.25">
      <c r="B3140" s="281"/>
      <c r="C3140" s="281"/>
      <c r="D3140" s="428"/>
      <c r="E3140" s="281"/>
      <c r="F3140" s="281"/>
      <c r="G3140" s="281"/>
      <c r="I3140" s="267"/>
    </row>
    <row r="3141" spans="2:9" x14ac:dyDescent="0.25">
      <c r="B3141" s="281"/>
      <c r="C3141" s="281"/>
      <c r="D3141" s="428"/>
      <c r="E3141" s="281"/>
      <c r="F3141" s="281"/>
      <c r="G3141" s="281"/>
      <c r="I3141" s="267"/>
    </row>
    <row r="3142" spans="2:9" x14ac:dyDescent="0.25">
      <c r="B3142" s="281"/>
      <c r="C3142" s="281"/>
      <c r="D3142" s="428"/>
      <c r="E3142" s="281"/>
      <c r="F3142" s="281"/>
      <c r="G3142" s="281"/>
      <c r="I3142" s="267"/>
    </row>
    <row r="3143" spans="2:9" x14ac:dyDescent="0.25">
      <c r="B3143" s="281"/>
      <c r="C3143" s="281"/>
      <c r="D3143" s="428"/>
      <c r="E3143" s="281"/>
      <c r="F3143" s="281"/>
      <c r="G3143" s="281"/>
      <c r="I3143" s="267"/>
    </row>
    <row r="3144" spans="2:9" x14ac:dyDescent="0.25">
      <c r="B3144" s="281"/>
      <c r="C3144" s="281"/>
      <c r="D3144" s="428"/>
      <c r="E3144" s="281"/>
      <c r="F3144" s="281"/>
      <c r="G3144" s="281"/>
      <c r="I3144" s="267"/>
    </row>
    <row r="3145" spans="2:9" x14ac:dyDescent="0.25">
      <c r="B3145" s="281"/>
      <c r="C3145" s="281"/>
      <c r="D3145" s="428"/>
      <c r="E3145" s="281"/>
      <c r="F3145" s="281"/>
      <c r="G3145" s="281"/>
      <c r="I3145" s="267"/>
    </row>
    <row r="3146" spans="2:9" x14ac:dyDescent="0.25">
      <c r="B3146" s="281"/>
      <c r="C3146" s="281"/>
      <c r="D3146" s="428"/>
      <c r="E3146" s="281"/>
      <c r="F3146" s="281"/>
      <c r="G3146" s="281"/>
      <c r="I3146" s="267"/>
    </row>
    <row r="3147" spans="2:9" x14ac:dyDescent="0.25">
      <c r="B3147" s="281"/>
      <c r="C3147" s="281"/>
      <c r="D3147" s="428"/>
      <c r="E3147" s="281"/>
      <c r="F3147" s="281"/>
      <c r="G3147" s="281"/>
      <c r="I3147" s="267"/>
    </row>
    <row r="3148" spans="2:9" x14ac:dyDescent="0.25">
      <c r="B3148" s="281"/>
      <c r="C3148" s="281"/>
      <c r="D3148" s="428"/>
      <c r="E3148" s="281"/>
      <c r="F3148" s="281"/>
      <c r="G3148" s="281"/>
      <c r="I3148" s="267"/>
    </row>
    <row r="3149" spans="2:9" x14ac:dyDescent="0.25">
      <c r="B3149" s="281"/>
      <c r="C3149" s="281"/>
      <c r="D3149" s="428"/>
      <c r="E3149" s="281"/>
      <c r="F3149" s="281"/>
      <c r="G3149" s="281"/>
      <c r="I3149" s="267"/>
    </row>
    <row r="3150" spans="2:9" x14ac:dyDescent="0.25">
      <c r="B3150" s="281"/>
      <c r="C3150" s="281"/>
      <c r="D3150" s="428"/>
      <c r="E3150" s="281"/>
      <c r="F3150" s="281"/>
      <c r="G3150" s="281"/>
      <c r="I3150" s="267"/>
    </row>
    <row r="3151" spans="2:9" x14ac:dyDescent="0.25">
      <c r="B3151" s="281"/>
      <c r="C3151" s="281"/>
      <c r="D3151" s="428"/>
      <c r="E3151" s="281"/>
      <c r="F3151" s="281"/>
      <c r="G3151" s="281"/>
      <c r="I3151" s="267"/>
    </row>
    <row r="3152" spans="2:9" x14ac:dyDescent="0.25">
      <c r="B3152" s="281"/>
      <c r="C3152" s="281"/>
      <c r="D3152" s="428"/>
      <c r="E3152" s="281"/>
      <c r="F3152" s="281"/>
      <c r="G3152" s="281"/>
      <c r="I3152" s="267"/>
    </row>
    <row r="3153" spans="2:9" x14ac:dyDescent="0.25">
      <c r="B3153" s="281"/>
      <c r="C3153" s="281"/>
      <c r="D3153" s="428"/>
      <c r="E3153" s="281"/>
      <c r="F3153" s="281"/>
      <c r="G3153" s="281"/>
      <c r="I3153" s="267"/>
    </row>
    <row r="3154" spans="2:9" x14ac:dyDescent="0.25">
      <c r="B3154" s="281"/>
      <c r="C3154" s="281"/>
      <c r="D3154" s="428"/>
      <c r="E3154" s="281"/>
      <c r="F3154" s="281"/>
      <c r="G3154" s="281"/>
      <c r="I3154" s="267"/>
    </row>
    <row r="3155" spans="2:9" x14ac:dyDescent="0.25">
      <c r="B3155" s="281"/>
      <c r="C3155" s="281"/>
      <c r="D3155" s="428"/>
      <c r="E3155" s="281"/>
      <c r="F3155" s="281"/>
      <c r="G3155" s="281"/>
      <c r="I3155" s="267"/>
    </row>
    <row r="3156" spans="2:9" x14ac:dyDescent="0.25">
      <c r="B3156" s="281"/>
      <c r="C3156" s="281"/>
      <c r="D3156" s="428"/>
      <c r="E3156" s="281"/>
      <c r="F3156" s="281"/>
      <c r="G3156" s="281"/>
      <c r="I3156" s="267"/>
    </row>
    <row r="3157" spans="2:9" x14ac:dyDescent="0.25">
      <c r="B3157" s="281"/>
      <c r="C3157" s="281"/>
      <c r="D3157" s="428"/>
      <c r="E3157" s="281"/>
      <c r="F3157" s="281"/>
      <c r="G3157" s="281"/>
      <c r="I3157" s="267"/>
    </row>
    <row r="3158" spans="2:9" x14ac:dyDescent="0.25">
      <c r="B3158" s="281"/>
      <c r="C3158" s="281"/>
      <c r="D3158" s="428"/>
      <c r="E3158" s="281"/>
      <c r="F3158" s="281"/>
      <c r="G3158" s="281"/>
      <c r="I3158" s="267"/>
    </row>
    <row r="3159" spans="2:9" x14ac:dyDescent="0.25">
      <c r="B3159" s="281"/>
      <c r="C3159" s="281"/>
      <c r="D3159" s="428"/>
      <c r="E3159" s="281"/>
      <c r="F3159" s="281"/>
      <c r="G3159" s="281"/>
      <c r="I3159" s="267"/>
    </row>
    <row r="3160" spans="2:9" x14ac:dyDescent="0.25">
      <c r="B3160" s="281"/>
      <c r="C3160" s="281"/>
      <c r="D3160" s="428"/>
      <c r="E3160" s="281"/>
      <c r="F3160" s="281"/>
      <c r="G3160" s="281"/>
      <c r="I3160" s="267"/>
    </row>
    <row r="3161" spans="2:9" x14ac:dyDescent="0.25">
      <c r="B3161" s="281"/>
      <c r="C3161" s="281"/>
      <c r="D3161" s="428"/>
      <c r="E3161" s="281"/>
      <c r="F3161" s="281"/>
      <c r="G3161" s="281"/>
      <c r="I3161" s="267"/>
    </row>
    <row r="3162" spans="2:9" x14ac:dyDescent="0.25">
      <c r="B3162" s="281"/>
      <c r="C3162" s="281"/>
      <c r="D3162" s="428"/>
      <c r="E3162" s="281"/>
      <c r="F3162" s="281"/>
      <c r="G3162" s="281"/>
      <c r="I3162" s="267"/>
    </row>
    <row r="3163" spans="2:9" x14ac:dyDescent="0.25">
      <c r="B3163" s="281"/>
      <c r="C3163" s="281"/>
      <c r="D3163" s="428"/>
      <c r="E3163" s="281"/>
      <c r="F3163" s="281"/>
      <c r="G3163" s="281"/>
      <c r="I3163" s="267"/>
    </row>
    <row r="3164" spans="2:9" x14ac:dyDescent="0.25">
      <c r="B3164" s="281"/>
      <c r="C3164" s="281"/>
      <c r="D3164" s="428"/>
      <c r="E3164" s="281"/>
      <c r="F3164" s="281"/>
      <c r="G3164" s="281"/>
      <c r="I3164" s="267"/>
    </row>
    <row r="3165" spans="2:9" x14ac:dyDescent="0.25">
      <c r="B3165" s="281"/>
      <c r="C3165" s="281"/>
      <c r="D3165" s="428"/>
      <c r="E3165" s="281"/>
      <c r="F3165" s="281"/>
      <c r="G3165" s="281"/>
      <c r="I3165" s="267"/>
    </row>
    <row r="3166" spans="2:9" x14ac:dyDescent="0.25">
      <c r="B3166" s="281"/>
      <c r="C3166" s="281"/>
      <c r="D3166" s="428"/>
      <c r="E3166" s="281"/>
      <c r="F3166" s="281"/>
      <c r="G3166" s="281"/>
      <c r="I3166" s="267"/>
    </row>
    <row r="3167" spans="2:9" x14ac:dyDescent="0.25">
      <c r="B3167" s="281"/>
      <c r="C3167" s="281"/>
      <c r="D3167" s="428"/>
      <c r="E3167" s="281"/>
      <c r="F3167" s="281"/>
      <c r="G3167" s="281"/>
      <c r="I3167" s="267"/>
    </row>
    <row r="3168" spans="2:9" x14ac:dyDescent="0.25">
      <c r="B3168" s="281"/>
      <c r="C3168" s="281"/>
      <c r="D3168" s="428"/>
      <c r="E3168" s="281"/>
      <c r="F3168" s="281"/>
      <c r="G3168" s="281"/>
      <c r="I3168" s="267"/>
    </row>
    <row r="3169" spans="2:9" x14ac:dyDescent="0.25">
      <c r="B3169" s="281"/>
      <c r="C3169" s="281"/>
      <c r="D3169" s="428"/>
      <c r="E3169" s="281"/>
      <c r="F3169" s="281"/>
      <c r="G3169" s="281"/>
      <c r="I3169" s="267"/>
    </row>
    <row r="3170" spans="2:9" x14ac:dyDescent="0.25">
      <c r="B3170" s="281"/>
      <c r="C3170" s="281"/>
      <c r="D3170" s="428"/>
      <c r="E3170" s="281"/>
      <c r="F3170" s="281"/>
      <c r="G3170" s="281"/>
      <c r="I3170" s="267"/>
    </row>
    <row r="3171" spans="2:9" x14ac:dyDescent="0.25">
      <c r="B3171" s="281"/>
      <c r="C3171" s="281"/>
      <c r="D3171" s="428"/>
      <c r="E3171" s="281"/>
      <c r="F3171" s="281"/>
      <c r="G3171" s="281"/>
      <c r="I3171" s="267"/>
    </row>
    <row r="3172" spans="2:9" x14ac:dyDescent="0.25">
      <c r="B3172" s="281"/>
      <c r="C3172" s="281"/>
      <c r="D3172" s="428"/>
      <c r="E3172" s="281"/>
      <c r="F3172" s="281"/>
      <c r="G3172" s="281"/>
      <c r="I3172" s="267"/>
    </row>
    <row r="3173" spans="2:9" x14ac:dyDescent="0.25">
      <c r="B3173" s="281"/>
      <c r="C3173" s="281"/>
      <c r="D3173" s="428"/>
      <c r="E3173" s="281"/>
      <c r="F3173" s="281"/>
      <c r="G3173" s="281"/>
      <c r="I3173" s="267"/>
    </row>
    <row r="3174" spans="2:9" x14ac:dyDescent="0.25">
      <c r="B3174" s="281"/>
      <c r="C3174" s="281"/>
      <c r="D3174" s="428"/>
      <c r="E3174" s="281"/>
      <c r="F3174" s="281"/>
      <c r="G3174" s="281"/>
      <c r="I3174" s="267"/>
    </row>
    <row r="3175" spans="2:9" x14ac:dyDescent="0.25">
      <c r="B3175" s="281"/>
      <c r="C3175" s="281"/>
      <c r="D3175" s="428"/>
      <c r="E3175" s="281"/>
      <c r="F3175" s="281"/>
      <c r="G3175" s="281"/>
      <c r="I3175" s="267"/>
    </row>
    <row r="3176" spans="2:9" x14ac:dyDescent="0.25">
      <c r="B3176" s="281"/>
      <c r="C3176" s="281"/>
      <c r="D3176" s="428"/>
      <c r="E3176" s="281"/>
      <c r="F3176" s="281"/>
      <c r="G3176" s="281"/>
      <c r="I3176" s="267"/>
    </row>
    <row r="3177" spans="2:9" x14ac:dyDescent="0.25">
      <c r="B3177" s="281"/>
      <c r="C3177" s="281"/>
      <c r="D3177" s="428"/>
      <c r="E3177" s="281"/>
      <c r="F3177" s="281"/>
      <c r="G3177" s="281"/>
      <c r="I3177" s="267"/>
    </row>
    <row r="3178" spans="2:9" x14ac:dyDescent="0.25">
      <c r="B3178" s="281"/>
      <c r="C3178" s="281"/>
      <c r="D3178" s="428"/>
      <c r="E3178" s="281"/>
      <c r="F3178" s="281"/>
      <c r="G3178" s="281"/>
      <c r="I3178" s="267"/>
    </row>
    <row r="3179" spans="2:9" x14ac:dyDescent="0.25">
      <c r="B3179" s="281"/>
      <c r="C3179" s="281"/>
      <c r="D3179" s="428"/>
      <c r="E3179" s="281"/>
      <c r="F3179" s="281"/>
      <c r="G3179" s="281"/>
      <c r="I3179" s="267"/>
    </row>
    <row r="3180" spans="2:9" x14ac:dyDescent="0.25">
      <c r="B3180" s="281"/>
      <c r="C3180" s="281"/>
      <c r="D3180" s="428"/>
      <c r="E3180" s="281"/>
      <c r="F3180" s="281"/>
      <c r="G3180" s="281"/>
      <c r="I3180" s="267"/>
    </row>
    <row r="3181" spans="2:9" x14ac:dyDescent="0.25">
      <c r="B3181" s="281"/>
      <c r="C3181" s="281"/>
      <c r="D3181" s="428"/>
      <c r="E3181" s="281"/>
      <c r="F3181" s="281"/>
      <c r="G3181" s="281"/>
      <c r="I3181" s="267"/>
    </row>
    <row r="3182" spans="2:9" x14ac:dyDescent="0.25">
      <c r="B3182" s="281"/>
      <c r="C3182" s="281"/>
      <c r="D3182" s="428"/>
      <c r="E3182" s="281"/>
      <c r="F3182" s="281"/>
      <c r="G3182" s="281"/>
      <c r="I3182" s="267"/>
    </row>
    <row r="3183" spans="2:9" x14ac:dyDescent="0.25">
      <c r="B3183" s="281"/>
      <c r="C3183" s="281"/>
      <c r="D3183" s="428"/>
      <c r="E3183" s="281"/>
      <c r="F3183" s="281"/>
      <c r="G3183" s="281"/>
      <c r="I3183" s="267"/>
    </row>
    <row r="3184" spans="2:9" x14ac:dyDescent="0.25">
      <c r="B3184" s="281"/>
      <c r="C3184" s="281"/>
      <c r="D3184" s="428"/>
      <c r="E3184" s="281"/>
      <c r="F3184" s="281"/>
      <c r="G3184" s="281"/>
      <c r="I3184" s="267"/>
    </row>
    <row r="3185" spans="2:9" x14ac:dyDescent="0.25">
      <c r="B3185" s="281"/>
      <c r="C3185" s="281"/>
      <c r="D3185" s="428"/>
      <c r="E3185" s="281"/>
      <c r="F3185" s="281"/>
      <c r="G3185" s="281"/>
      <c r="I3185" s="267"/>
    </row>
    <row r="3186" spans="2:9" x14ac:dyDescent="0.25">
      <c r="B3186" s="281"/>
      <c r="C3186" s="281"/>
      <c r="D3186" s="428"/>
      <c r="E3186" s="281"/>
      <c r="F3186" s="281"/>
      <c r="G3186" s="281"/>
      <c r="I3186" s="267"/>
    </row>
    <row r="3187" spans="2:9" x14ac:dyDescent="0.25">
      <c r="B3187" s="281"/>
      <c r="C3187" s="281"/>
      <c r="D3187" s="428"/>
      <c r="E3187" s="281"/>
      <c r="F3187" s="281"/>
      <c r="G3187" s="281"/>
      <c r="I3187" s="267"/>
    </row>
    <row r="3188" spans="2:9" x14ac:dyDescent="0.25">
      <c r="B3188" s="281"/>
      <c r="C3188" s="281"/>
      <c r="D3188" s="428"/>
      <c r="E3188" s="281"/>
      <c r="F3188" s="281"/>
      <c r="G3188" s="281"/>
      <c r="I3188" s="267"/>
    </row>
    <row r="3189" spans="2:9" x14ac:dyDescent="0.25">
      <c r="B3189" s="281"/>
      <c r="C3189" s="281"/>
      <c r="D3189" s="428"/>
      <c r="E3189" s="281"/>
      <c r="F3189" s="281"/>
      <c r="G3189" s="281"/>
      <c r="I3189" s="267"/>
    </row>
    <row r="3190" spans="2:9" x14ac:dyDescent="0.25">
      <c r="B3190" s="281"/>
      <c r="C3190" s="281"/>
      <c r="D3190" s="428"/>
      <c r="E3190" s="281"/>
      <c r="F3190" s="281"/>
      <c r="G3190" s="281"/>
      <c r="I3190" s="267"/>
    </row>
    <row r="3191" spans="2:9" x14ac:dyDescent="0.25">
      <c r="B3191" s="281"/>
      <c r="C3191" s="281"/>
      <c r="D3191" s="428"/>
      <c r="E3191" s="281"/>
      <c r="F3191" s="281"/>
      <c r="G3191" s="281"/>
      <c r="I3191" s="267"/>
    </row>
    <row r="3192" spans="2:9" x14ac:dyDescent="0.25">
      <c r="B3192" s="281"/>
      <c r="C3192" s="281"/>
      <c r="D3192" s="428"/>
      <c r="E3192" s="281"/>
      <c r="F3192" s="281"/>
      <c r="G3192" s="281"/>
      <c r="I3192" s="267"/>
    </row>
    <row r="3193" spans="2:9" x14ac:dyDescent="0.25">
      <c r="B3193" s="281"/>
      <c r="C3193" s="281"/>
      <c r="D3193" s="428"/>
      <c r="E3193" s="281"/>
      <c r="F3193" s="281"/>
      <c r="G3193" s="281"/>
      <c r="I3193" s="267"/>
    </row>
    <row r="3194" spans="2:9" x14ac:dyDescent="0.25">
      <c r="B3194" s="281"/>
      <c r="C3194" s="281"/>
      <c r="D3194" s="428"/>
      <c r="E3194" s="281"/>
      <c r="F3194" s="281"/>
      <c r="G3194" s="281"/>
      <c r="I3194" s="267"/>
    </row>
    <row r="3195" spans="2:9" x14ac:dyDescent="0.25">
      <c r="B3195" s="281"/>
      <c r="C3195" s="281"/>
      <c r="D3195" s="428"/>
      <c r="E3195" s="281"/>
      <c r="F3195" s="281"/>
      <c r="G3195" s="281"/>
      <c r="I3195" s="267"/>
    </row>
    <row r="3196" spans="2:9" x14ac:dyDescent="0.25">
      <c r="B3196" s="281"/>
      <c r="C3196" s="281"/>
      <c r="D3196" s="428"/>
      <c r="E3196" s="281"/>
      <c r="F3196" s="281"/>
      <c r="G3196" s="281"/>
      <c r="I3196" s="267"/>
    </row>
    <row r="3197" spans="2:9" x14ac:dyDescent="0.25">
      <c r="B3197" s="281"/>
      <c r="C3197" s="281"/>
      <c r="D3197" s="428"/>
      <c r="E3197" s="281"/>
      <c r="F3197" s="281"/>
      <c r="G3197" s="281"/>
      <c r="I3197" s="267"/>
    </row>
    <row r="3198" spans="2:9" x14ac:dyDescent="0.25">
      <c r="B3198" s="281"/>
      <c r="C3198" s="281"/>
      <c r="D3198" s="428"/>
      <c r="E3198" s="281"/>
      <c r="F3198" s="281"/>
      <c r="G3198" s="281"/>
      <c r="I3198" s="267"/>
    </row>
    <row r="3199" spans="2:9" x14ac:dyDescent="0.25">
      <c r="B3199" s="281"/>
      <c r="C3199" s="281"/>
      <c r="D3199" s="428"/>
      <c r="E3199" s="281"/>
      <c r="F3199" s="281"/>
      <c r="G3199" s="281"/>
      <c r="I3199" s="267"/>
    </row>
    <row r="3200" spans="2:9" x14ac:dyDescent="0.25">
      <c r="B3200" s="281"/>
      <c r="C3200" s="281"/>
      <c r="D3200" s="428"/>
      <c r="E3200" s="281"/>
      <c r="F3200" s="281"/>
      <c r="G3200" s="281"/>
      <c r="I3200" s="267"/>
    </row>
    <row r="3201" spans="2:9" x14ac:dyDescent="0.25">
      <c r="B3201" s="281"/>
      <c r="C3201" s="281"/>
      <c r="D3201" s="428"/>
      <c r="E3201" s="281"/>
      <c r="F3201" s="281"/>
      <c r="G3201" s="281"/>
      <c r="I3201" s="267"/>
    </row>
    <row r="3202" spans="2:9" x14ac:dyDescent="0.25">
      <c r="B3202" s="281"/>
      <c r="C3202" s="281"/>
      <c r="D3202" s="428"/>
      <c r="E3202" s="281"/>
      <c r="F3202" s="281"/>
      <c r="G3202" s="281"/>
      <c r="I3202" s="267"/>
    </row>
    <row r="3203" spans="2:9" x14ac:dyDescent="0.25">
      <c r="B3203" s="281"/>
      <c r="C3203" s="281"/>
      <c r="D3203" s="428"/>
      <c r="E3203" s="281"/>
      <c r="F3203" s="281"/>
      <c r="G3203" s="281"/>
      <c r="I3203" s="267"/>
    </row>
    <row r="3204" spans="2:9" x14ac:dyDescent="0.25">
      <c r="B3204" s="281"/>
      <c r="C3204" s="281"/>
      <c r="D3204" s="428"/>
      <c r="E3204" s="281"/>
      <c r="F3204" s="281"/>
      <c r="G3204" s="281"/>
      <c r="I3204" s="267"/>
    </row>
    <row r="3205" spans="2:9" x14ac:dyDescent="0.25">
      <c r="B3205" s="281"/>
      <c r="C3205" s="281"/>
      <c r="D3205" s="428"/>
      <c r="E3205" s="281"/>
      <c r="F3205" s="281"/>
      <c r="G3205" s="281"/>
      <c r="I3205" s="267"/>
    </row>
    <row r="3206" spans="2:9" x14ac:dyDescent="0.25">
      <c r="B3206" s="281"/>
      <c r="C3206" s="281"/>
      <c r="D3206" s="428"/>
      <c r="E3206" s="281"/>
      <c r="F3206" s="281"/>
      <c r="G3206" s="281"/>
      <c r="I3206" s="267"/>
    </row>
    <row r="3207" spans="2:9" x14ac:dyDescent="0.25">
      <c r="B3207" s="281"/>
      <c r="C3207" s="281"/>
      <c r="D3207" s="428"/>
      <c r="E3207" s="281"/>
      <c r="F3207" s="281"/>
      <c r="G3207" s="281"/>
      <c r="I3207" s="267"/>
    </row>
    <row r="3208" spans="2:9" x14ac:dyDescent="0.25">
      <c r="B3208" s="281"/>
      <c r="C3208" s="281"/>
      <c r="D3208" s="428"/>
      <c r="E3208" s="281"/>
      <c r="F3208" s="281"/>
      <c r="G3208" s="281"/>
      <c r="I3208" s="267"/>
    </row>
    <row r="3209" spans="2:9" x14ac:dyDescent="0.25">
      <c r="B3209" s="281"/>
      <c r="C3209" s="281"/>
      <c r="D3209" s="428"/>
      <c r="E3209" s="281"/>
      <c r="F3209" s="281"/>
      <c r="G3209" s="281"/>
      <c r="I3209" s="267"/>
    </row>
    <row r="3210" spans="2:9" x14ac:dyDescent="0.25">
      <c r="B3210" s="281"/>
      <c r="C3210" s="281"/>
      <c r="D3210" s="428"/>
      <c r="E3210" s="281"/>
      <c r="F3210" s="281"/>
      <c r="G3210" s="281"/>
      <c r="I3210" s="267"/>
    </row>
    <row r="3211" spans="2:9" x14ac:dyDescent="0.25">
      <c r="B3211" s="281"/>
      <c r="C3211" s="281"/>
      <c r="D3211" s="428"/>
      <c r="E3211" s="281"/>
      <c r="F3211" s="281"/>
      <c r="G3211" s="281"/>
      <c r="I3211" s="267"/>
    </row>
    <row r="3212" spans="2:9" x14ac:dyDescent="0.25">
      <c r="B3212" s="281"/>
      <c r="C3212" s="281"/>
      <c r="D3212" s="428"/>
      <c r="E3212" s="281"/>
      <c r="F3212" s="281"/>
      <c r="G3212" s="281"/>
      <c r="I3212" s="267"/>
    </row>
    <row r="3213" spans="2:9" x14ac:dyDescent="0.25">
      <c r="B3213" s="281"/>
      <c r="C3213" s="281"/>
      <c r="D3213" s="428"/>
      <c r="E3213" s="281"/>
      <c r="F3213" s="281"/>
      <c r="G3213" s="281"/>
      <c r="I3213" s="267"/>
    </row>
    <row r="3214" spans="2:9" x14ac:dyDescent="0.25">
      <c r="B3214" s="281"/>
      <c r="C3214" s="281"/>
      <c r="D3214" s="428"/>
      <c r="E3214" s="281"/>
      <c r="F3214" s="281"/>
      <c r="G3214" s="281"/>
      <c r="I3214" s="267"/>
    </row>
    <row r="3215" spans="2:9" x14ac:dyDescent="0.25">
      <c r="B3215" s="281"/>
      <c r="C3215" s="281"/>
      <c r="D3215" s="428"/>
      <c r="E3215" s="281"/>
      <c r="F3215" s="281"/>
      <c r="G3215" s="281"/>
      <c r="I3215" s="267"/>
    </row>
    <row r="3216" spans="2:9" x14ac:dyDescent="0.25">
      <c r="B3216" s="281"/>
      <c r="C3216" s="281"/>
      <c r="D3216" s="428"/>
      <c r="E3216" s="281"/>
      <c r="F3216" s="281"/>
      <c r="G3216" s="281"/>
      <c r="I3216" s="267"/>
    </row>
    <row r="3217" spans="2:9" x14ac:dyDescent="0.25">
      <c r="B3217" s="281"/>
      <c r="C3217" s="281"/>
      <c r="D3217" s="428"/>
      <c r="E3217" s="281"/>
      <c r="F3217" s="281"/>
      <c r="G3217" s="281"/>
      <c r="I3217" s="267"/>
    </row>
    <row r="3218" spans="2:9" x14ac:dyDescent="0.25">
      <c r="B3218" s="281"/>
      <c r="C3218" s="281"/>
      <c r="D3218" s="428"/>
      <c r="E3218" s="281"/>
      <c r="F3218" s="281"/>
      <c r="G3218" s="281"/>
      <c r="I3218" s="267"/>
    </row>
    <row r="3219" spans="2:9" x14ac:dyDescent="0.25">
      <c r="B3219" s="281"/>
      <c r="C3219" s="281"/>
      <c r="D3219" s="428"/>
      <c r="E3219" s="281"/>
      <c r="F3219" s="281"/>
      <c r="G3219" s="281"/>
      <c r="I3219" s="267"/>
    </row>
    <row r="3220" spans="2:9" x14ac:dyDescent="0.25">
      <c r="B3220" s="281"/>
      <c r="C3220" s="281"/>
      <c r="D3220" s="428"/>
      <c r="E3220" s="281"/>
      <c r="F3220" s="281"/>
      <c r="G3220" s="281"/>
      <c r="I3220" s="267"/>
    </row>
    <row r="3221" spans="2:9" x14ac:dyDescent="0.25">
      <c r="B3221" s="281"/>
      <c r="C3221" s="281"/>
      <c r="D3221" s="428"/>
      <c r="E3221" s="281"/>
      <c r="F3221" s="281"/>
      <c r="G3221" s="281"/>
      <c r="I3221" s="267"/>
    </row>
    <row r="3222" spans="2:9" x14ac:dyDescent="0.25">
      <c r="B3222" s="281"/>
      <c r="C3222" s="281"/>
      <c r="D3222" s="428"/>
      <c r="E3222" s="281"/>
      <c r="F3222" s="281"/>
      <c r="G3222" s="281"/>
      <c r="I3222" s="267"/>
    </row>
    <row r="3223" spans="2:9" x14ac:dyDescent="0.25">
      <c r="B3223" s="281"/>
      <c r="C3223" s="281"/>
      <c r="D3223" s="428"/>
      <c r="E3223" s="281"/>
      <c r="F3223" s="281"/>
      <c r="G3223" s="281"/>
      <c r="I3223" s="267"/>
    </row>
    <row r="3224" spans="2:9" x14ac:dyDescent="0.25">
      <c r="B3224" s="281"/>
      <c r="C3224" s="281"/>
      <c r="D3224" s="428"/>
      <c r="E3224" s="281"/>
      <c r="F3224" s="281"/>
      <c r="G3224" s="281"/>
      <c r="I3224" s="267"/>
    </row>
    <row r="3225" spans="2:9" x14ac:dyDescent="0.25">
      <c r="B3225" s="281"/>
      <c r="C3225" s="281"/>
      <c r="D3225" s="428"/>
      <c r="E3225" s="281"/>
      <c r="F3225" s="281"/>
      <c r="G3225" s="281"/>
      <c r="I3225" s="267"/>
    </row>
    <row r="3226" spans="2:9" x14ac:dyDescent="0.25">
      <c r="B3226" s="281"/>
      <c r="C3226" s="281"/>
      <c r="D3226" s="428"/>
      <c r="E3226" s="281"/>
      <c r="F3226" s="281"/>
      <c r="G3226" s="281"/>
      <c r="I3226" s="267"/>
    </row>
    <row r="3227" spans="2:9" x14ac:dyDescent="0.25">
      <c r="B3227" s="281"/>
      <c r="C3227" s="281"/>
      <c r="D3227" s="428"/>
      <c r="E3227" s="281"/>
      <c r="F3227" s="281"/>
      <c r="G3227" s="281"/>
      <c r="I3227" s="267"/>
    </row>
    <row r="3228" spans="2:9" x14ac:dyDescent="0.25">
      <c r="B3228" s="281"/>
      <c r="C3228" s="281"/>
      <c r="D3228" s="428"/>
      <c r="E3228" s="281"/>
      <c r="F3228" s="281"/>
      <c r="G3228" s="281"/>
      <c r="I3228" s="267"/>
    </row>
    <row r="3229" spans="2:9" x14ac:dyDescent="0.25">
      <c r="B3229" s="281"/>
      <c r="C3229" s="281"/>
      <c r="D3229" s="428"/>
      <c r="E3229" s="281"/>
      <c r="F3229" s="281"/>
      <c r="G3229" s="281"/>
      <c r="I3229" s="267"/>
    </row>
    <row r="3230" spans="2:9" x14ac:dyDescent="0.25">
      <c r="B3230" s="281"/>
      <c r="C3230" s="281"/>
      <c r="D3230" s="428"/>
      <c r="E3230" s="281"/>
      <c r="F3230" s="281"/>
      <c r="G3230" s="281"/>
      <c r="I3230" s="267"/>
    </row>
    <row r="3231" spans="2:9" x14ac:dyDescent="0.25">
      <c r="B3231" s="281"/>
      <c r="C3231" s="281"/>
      <c r="D3231" s="428"/>
      <c r="E3231" s="281"/>
      <c r="F3231" s="281"/>
      <c r="G3231" s="281"/>
      <c r="I3231" s="267"/>
    </row>
    <row r="3232" spans="2:9" x14ac:dyDescent="0.25">
      <c r="B3232" s="281"/>
      <c r="C3232" s="281"/>
      <c r="D3232" s="428"/>
      <c r="E3232" s="281"/>
      <c r="F3232" s="281"/>
      <c r="G3232" s="281"/>
      <c r="I3232" s="267"/>
    </row>
    <row r="3233" spans="2:9" x14ac:dyDescent="0.25">
      <c r="B3233" s="281"/>
      <c r="C3233" s="281"/>
      <c r="D3233" s="428"/>
      <c r="E3233" s="281"/>
      <c r="F3233" s="281"/>
      <c r="G3233" s="281"/>
      <c r="I3233" s="267"/>
    </row>
    <row r="3234" spans="2:9" x14ac:dyDescent="0.25">
      <c r="B3234" s="281"/>
      <c r="C3234" s="281"/>
      <c r="D3234" s="428"/>
      <c r="E3234" s="281"/>
      <c r="F3234" s="281"/>
      <c r="G3234" s="281"/>
      <c r="I3234" s="267"/>
    </row>
    <row r="3235" spans="2:9" x14ac:dyDescent="0.25">
      <c r="B3235" s="281"/>
      <c r="C3235" s="281"/>
      <c r="D3235" s="428"/>
      <c r="E3235" s="281"/>
      <c r="F3235" s="281"/>
      <c r="G3235" s="281"/>
      <c r="I3235" s="267"/>
    </row>
    <row r="3236" spans="2:9" x14ac:dyDescent="0.25">
      <c r="B3236" s="281"/>
      <c r="C3236" s="281"/>
      <c r="D3236" s="428"/>
      <c r="E3236" s="281"/>
      <c r="F3236" s="281"/>
      <c r="G3236" s="281"/>
      <c r="I3236" s="267"/>
    </row>
    <row r="3237" spans="2:9" x14ac:dyDescent="0.25">
      <c r="B3237" s="281"/>
      <c r="C3237" s="281"/>
      <c r="D3237" s="428"/>
      <c r="E3237" s="281"/>
      <c r="F3237" s="281"/>
      <c r="G3237" s="281"/>
      <c r="I3237" s="267"/>
    </row>
    <row r="3238" spans="2:9" x14ac:dyDescent="0.25">
      <c r="B3238" s="281"/>
      <c r="C3238" s="281"/>
      <c r="D3238" s="428"/>
      <c r="E3238" s="281"/>
      <c r="F3238" s="281"/>
      <c r="G3238" s="281"/>
      <c r="I3238" s="267"/>
    </row>
    <row r="3239" spans="2:9" x14ac:dyDescent="0.25">
      <c r="B3239" s="281"/>
      <c r="C3239" s="281"/>
      <c r="D3239" s="428"/>
      <c r="E3239" s="281"/>
      <c r="F3239" s="281"/>
      <c r="G3239" s="281"/>
      <c r="I3239" s="267"/>
    </row>
    <row r="3240" spans="2:9" x14ac:dyDescent="0.25">
      <c r="B3240" s="281"/>
      <c r="C3240" s="281"/>
      <c r="D3240" s="428"/>
      <c r="E3240" s="281"/>
      <c r="F3240" s="281"/>
      <c r="G3240" s="281"/>
      <c r="I3240" s="267"/>
    </row>
    <row r="3241" spans="2:9" x14ac:dyDescent="0.25">
      <c r="B3241" s="281"/>
      <c r="C3241" s="281"/>
      <c r="D3241" s="428"/>
      <c r="E3241" s="281"/>
      <c r="F3241" s="281"/>
      <c r="G3241" s="281"/>
      <c r="I3241" s="267"/>
    </row>
    <row r="3242" spans="2:9" x14ac:dyDescent="0.25">
      <c r="B3242" s="281"/>
      <c r="C3242" s="281"/>
      <c r="D3242" s="428"/>
      <c r="E3242" s="281"/>
      <c r="F3242" s="281"/>
      <c r="G3242" s="281"/>
      <c r="I3242" s="267"/>
    </row>
    <row r="3243" spans="2:9" x14ac:dyDescent="0.25">
      <c r="B3243" s="281"/>
      <c r="C3243" s="281"/>
      <c r="D3243" s="428"/>
      <c r="E3243" s="281"/>
      <c r="F3243" s="281"/>
      <c r="G3243" s="281"/>
      <c r="I3243" s="267"/>
    </row>
    <row r="3244" spans="2:9" x14ac:dyDescent="0.25">
      <c r="B3244" s="281"/>
      <c r="C3244" s="281"/>
      <c r="D3244" s="428"/>
      <c r="E3244" s="281"/>
      <c r="F3244" s="281"/>
      <c r="G3244" s="281"/>
      <c r="I3244" s="267"/>
    </row>
    <row r="3245" spans="2:9" x14ac:dyDescent="0.25">
      <c r="B3245" s="281"/>
      <c r="C3245" s="281"/>
      <c r="D3245" s="428"/>
      <c r="E3245" s="281"/>
      <c r="F3245" s="281"/>
      <c r="G3245" s="281"/>
      <c r="I3245" s="267"/>
    </row>
    <row r="3246" spans="2:9" x14ac:dyDescent="0.25">
      <c r="B3246" s="281"/>
      <c r="C3246" s="281"/>
      <c r="D3246" s="428"/>
      <c r="E3246" s="281"/>
      <c r="F3246" s="281"/>
      <c r="G3246" s="281"/>
      <c r="I3246" s="267"/>
    </row>
    <row r="3247" spans="2:9" x14ac:dyDescent="0.25">
      <c r="B3247" s="281"/>
      <c r="C3247" s="281"/>
      <c r="D3247" s="428"/>
      <c r="E3247" s="281"/>
      <c r="F3247" s="281"/>
      <c r="G3247" s="281"/>
      <c r="I3247" s="267"/>
    </row>
    <row r="3248" spans="2:9" x14ac:dyDescent="0.25">
      <c r="B3248" s="281"/>
      <c r="C3248" s="281"/>
      <c r="D3248" s="428"/>
      <c r="E3248" s="281"/>
      <c r="F3248" s="281"/>
      <c r="G3248" s="281"/>
      <c r="I3248" s="267"/>
    </row>
    <row r="3249" spans="2:9" x14ac:dyDescent="0.25">
      <c r="B3249" s="281"/>
      <c r="C3249" s="281"/>
      <c r="D3249" s="428"/>
      <c r="E3249" s="281"/>
      <c r="F3249" s="281"/>
      <c r="G3249" s="281"/>
      <c r="I3249" s="267"/>
    </row>
    <row r="3250" spans="2:9" x14ac:dyDescent="0.25">
      <c r="B3250" s="281"/>
      <c r="C3250" s="281"/>
      <c r="D3250" s="428"/>
      <c r="E3250" s="281"/>
      <c r="F3250" s="281"/>
      <c r="G3250" s="281"/>
      <c r="I3250" s="267"/>
    </row>
    <row r="3251" spans="2:9" x14ac:dyDescent="0.25">
      <c r="B3251" s="281"/>
      <c r="C3251" s="281"/>
      <c r="D3251" s="428"/>
      <c r="E3251" s="281"/>
      <c r="F3251" s="281"/>
      <c r="G3251" s="281"/>
      <c r="I3251" s="267"/>
    </row>
    <row r="3252" spans="2:9" x14ac:dyDescent="0.25">
      <c r="B3252" s="281"/>
      <c r="C3252" s="281"/>
      <c r="D3252" s="428"/>
      <c r="E3252" s="281"/>
      <c r="F3252" s="281"/>
      <c r="G3252" s="281"/>
      <c r="I3252" s="267"/>
    </row>
    <row r="3253" spans="2:9" x14ac:dyDescent="0.25">
      <c r="B3253" s="281"/>
      <c r="C3253" s="281"/>
      <c r="D3253" s="428"/>
      <c r="E3253" s="281"/>
      <c r="F3253" s="281"/>
      <c r="G3253" s="281"/>
      <c r="I3253" s="267"/>
    </row>
    <row r="3254" spans="2:9" x14ac:dyDescent="0.25">
      <c r="B3254" s="281"/>
      <c r="C3254" s="281"/>
      <c r="D3254" s="428"/>
      <c r="E3254" s="281"/>
      <c r="F3254" s="281"/>
      <c r="G3254" s="281"/>
      <c r="I3254" s="267"/>
    </row>
    <row r="3255" spans="2:9" x14ac:dyDescent="0.25">
      <c r="B3255" s="281"/>
      <c r="C3255" s="281"/>
      <c r="D3255" s="428"/>
      <c r="E3255" s="281"/>
      <c r="F3255" s="281"/>
      <c r="G3255" s="281"/>
      <c r="I3255" s="267"/>
    </row>
    <row r="3256" spans="2:9" x14ac:dyDescent="0.25">
      <c r="B3256" s="281"/>
      <c r="C3256" s="281"/>
      <c r="D3256" s="428"/>
      <c r="E3256" s="281"/>
      <c r="F3256" s="281"/>
      <c r="G3256" s="281"/>
      <c r="I3256" s="267"/>
    </row>
    <row r="3257" spans="2:9" x14ac:dyDescent="0.25">
      <c r="B3257" s="281"/>
      <c r="C3257" s="281"/>
      <c r="D3257" s="428"/>
      <c r="E3257" s="281"/>
      <c r="F3257" s="281"/>
      <c r="G3257" s="281"/>
      <c r="I3257" s="267"/>
    </row>
    <row r="3258" spans="2:9" x14ac:dyDescent="0.25">
      <c r="B3258" s="281"/>
      <c r="C3258" s="281"/>
      <c r="D3258" s="428"/>
      <c r="E3258" s="281"/>
      <c r="F3258" s="281"/>
      <c r="G3258" s="281"/>
      <c r="I3258" s="267"/>
    </row>
    <row r="3259" spans="2:9" x14ac:dyDescent="0.25">
      <c r="B3259" s="281"/>
      <c r="C3259" s="281"/>
      <c r="D3259" s="428"/>
      <c r="E3259" s="281"/>
      <c r="F3259" s="281"/>
      <c r="G3259" s="281"/>
      <c r="I3259" s="267"/>
    </row>
    <row r="3260" spans="2:9" x14ac:dyDescent="0.25">
      <c r="B3260" s="281"/>
      <c r="C3260" s="281"/>
      <c r="D3260" s="428"/>
      <c r="E3260" s="281"/>
      <c r="F3260" s="281"/>
      <c r="G3260" s="281"/>
      <c r="I3260" s="267"/>
    </row>
    <row r="3261" spans="2:9" x14ac:dyDescent="0.25">
      <c r="B3261" s="281"/>
      <c r="C3261" s="281"/>
      <c r="D3261" s="428"/>
      <c r="E3261" s="281"/>
      <c r="F3261" s="281"/>
      <c r="G3261" s="281"/>
      <c r="I3261" s="267"/>
    </row>
    <row r="3262" spans="2:9" x14ac:dyDescent="0.25">
      <c r="B3262" s="281"/>
      <c r="C3262" s="281"/>
      <c r="D3262" s="428"/>
      <c r="E3262" s="281"/>
      <c r="F3262" s="281"/>
      <c r="G3262" s="281"/>
      <c r="I3262" s="267"/>
    </row>
    <row r="3263" spans="2:9" x14ac:dyDescent="0.25">
      <c r="B3263" s="281"/>
      <c r="C3263" s="281"/>
      <c r="D3263" s="428"/>
      <c r="E3263" s="281"/>
      <c r="F3263" s="281"/>
      <c r="G3263" s="281"/>
      <c r="I3263" s="267"/>
    </row>
    <row r="3264" spans="2:9" x14ac:dyDescent="0.25">
      <c r="B3264" s="281"/>
      <c r="C3264" s="281"/>
      <c r="D3264" s="428"/>
      <c r="E3264" s="281"/>
      <c r="F3264" s="281"/>
      <c r="G3264" s="281"/>
      <c r="I3264" s="267"/>
    </row>
    <row r="3265" spans="2:9" x14ac:dyDescent="0.25">
      <c r="B3265" s="281"/>
      <c r="C3265" s="281"/>
      <c r="D3265" s="428"/>
      <c r="E3265" s="281"/>
      <c r="F3265" s="281"/>
      <c r="G3265" s="281"/>
      <c r="I3265" s="267"/>
    </row>
    <row r="3266" spans="2:9" x14ac:dyDescent="0.25">
      <c r="B3266" s="281"/>
      <c r="C3266" s="281"/>
      <c r="D3266" s="428"/>
      <c r="E3266" s="281"/>
      <c r="F3266" s="281"/>
      <c r="G3266" s="281"/>
      <c r="I3266" s="267"/>
    </row>
    <row r="3267" spans="2:9" x14ac:dyDescent="0.25">
      <c r="B3267" s="281"/>
      <c r="C3267" s="281"/>
      <c r="D3267" s="428"/>
      <c r="E3267" s="281"/>
      <c r="F3267" s="281"/>
      <c r="G3267" s="281"/>
      <c r="I3267" s="267"/>
    </row>
    <row r="3268" spans="2:9" x14ac:dyDescent="0.25">
      <c r="B3268" s="281"/>
      <c r="C3268" s="281"/>
      <c r="D3268" s="428"/>
      <c r="E3268" s="281"/>
      <c r="F3268" s="281"/>
      <c r="G3268" s="281"/>
      <c r="I3268" s="267"/>
    </row>
    <row r="3269" spans="2:9" x14ac:dyDescent="0.25">
      <c r="B3269" s="281"/>
      <c r="C3269" s="281"/>
      <c r="D3269" s="428"/>
      <c r="E3269" s="281"/>
      <c r="F3269" s="281"/>
      <c r="G3269" s="281"/>
      <c r="I3269" s="267"/>
    </row>
    <row r="3270" spans="2:9" x14ac:dyDescent="0.25">
      <c r="B3270" s="281"/>
      <c r="C3270" s="281"/>
      <c r="D3270" s="428"/>
      <c r="E3270" s="281"/>
      <c r="F3270" s="281"/>
      <c r="G3270" s="281"/>
      <c r="I3270" s="267"/>
    </row>
    <row r="3271" spans="2:9" x14ac:dyDescent="0.25">
      <c r="B3271" s="281"/>
      <c r="C3271" s="281"/>
      <c r="D3271" s="428"/>
      <c r="E3271" s="281"/>
      <c r="F3271" s="281"/>
      <c r="G3271" s="281"/>
      <c r="I3271" s="267"/>
    </row>
    <row r="3272" spans="2:9" x14ac:dyDescent="0.25">
      <c r="B3272" s="281"/>
      <c r="C3272" s="281"/>
      <c r="D3272" s="428"/>
      <c r="E3272" s="281"/>
      <c r="F3272" s="281"/>
      <c r="G3272" s="281"/>
      <c r="I3272" s="267"/>
    </row>
    <row r="3273" spans="2:9" x14ac:dyDescent="0.25">
      <c r="B3273" s="281"/>
      <c r="C3273" s="281"/>
      <c r="D3273" s="428"/>
      <c r="E3273" s="281"/>
      <c r="F3273" s="281"/>
      <c r="G3273" s="281"/>
      <c r="I3273" s="267"/>
    </row>
    <row r="3274" spans="2:9" x14ac:dyDescent="0.25">
      <c r="B3274" s="281"/>
      <c r="C3274" s="281"/>
      <c r="D3274" s="428"/>
      <c r="E3274" s="281"/>
      <c r="F3274" s="281"/>
      <c r="G3274" s="281"/>
      <c r="I3274" s="267"/>
    </row>
    <row r="3275" spans="2:9" x14ac:dyDescent="0.25">
      <c r="B3275" s="281"/>
      <c r="C3275" s="281"/>
      <c r="D3275" s="428"/>
      <c r="E3275" s="281"/>
      <c r="F3275" s="281"/>
      <c r="G3275" s="281"/>
      <c r="I3275" s="267"/>
    </row>
    <row r="3276" spans="2:9" x14ac:dyDescent="0.25">
      <c r="B3276" s="281"/>
      <c r="C3276" s="281"/>
      <c r="D3276" s="428"/>
      <c r="E3276" s="281"/>
      <c r="F3276" s="281"/>
      <c r="G3276" s="281"/>
      <c r="I3276" s="267"/>
    </row>
    <row r="3277" spans="2:9" x14ac:dyDescent="0.25">
      <c r="B3277" s="281"/>
      <c r="C3277" s="281"/>
      <c r="D3277" s="428"/>
      <c r="E3277" s="281"/>
      <c r="F3277" s="281"/>
      <c r="G3277" s="281"/>
      <c r="I3277" s="267"/>
    </row>
    <row r="3278" spans="2:9" x14ac:dyDescent="0.25">
      <c r="B3278" s="281"/>
      <c r="C3278" s="281"/>
      <c r="D3278" s="428"/>
      <c r="E3278" s="281"/>
      <c r="F3278" s="281"/>
      <c r="G3278" s="281"/>
      <c r="I3278" s="267"/>
    </row>
    <row r="3279" spans="2:9" x14ac:dyDescent="0.25">
      <c r="B3279" s="281"/>
      <c r="C3279" s="281"/>
      <c r="D3279" s="428"/>
      <c r="E3279" s="281"/>
      <c r="F3279" s="281"/>
      <c r="G3279" s="281"/>
      <c r="I3279" s="267"/>
    </row>
    <row r="3280" spans="2:9" x14ac:dyDescent="0.25">
      <c r="B3280" s="281"/>
      <c r="C3280" s="281"/>
      <c r="D3280" s="428"/>
      <c r="E3280" s="281"/>
      <c r="F3280" s="281"/>
      <c r="G3280" s="281"/>
      <c r="I3280" s="267"/>
    </row>
    <row r="3281" spans="2:9" x14ac:dyDescent="0.25">
      <c r="B3281" s="281"/>
      <c r="C3281" s="281"/>
      <c r="D3281" s="428"/>
      <c r="E3281" s="281"/>
      <c r="F3281" s="281"/>
      <c r="G3281" s="281"/>
      <c r="I3281" s="267"/>
    </row>
  </sheetData>
  <mergeCells count="389">
    <mergeCell ref="B2056:D2056"/>
    <mergeCell ref="B2089:E2089"/>
    <mergeCell ref="B2116:I2116"/>
    <mergeCell ref="B2120:B2121"/>
    <mergeCell ref="C2120:C2121"/>
    <mergeCell ref="B2128:H2128"/>
    <mergeCell ref="B2247:D2247"/>
    <mergeCell ref="B2012:H2012"/>
    <mergeCell ref="B2016:D2016"/>
    <mergeCell ref="B2018:F2018"/>
    <mergeCell ref="B2021:E2021"/>
    <mergeCell ref="B2017:G2017"/>
    <mergeCell ref="B2131:E2131"/>
    <mergeCell ref="B2129:G2129"/>
    <mergeCell ref="B2195:D2195"/>
    <mergeCell ref="B2243:E2243"/>
    <mergeCell ref="B2114:H2114"/>
    <mergeCell ref="B2112:C2112"/>
    <mergeCell ref="B2060:E2060"/>
    <mergeCell ref="B2077:G2077"/>
    <mergeCell ref="B2093:E2093"/>
    <mergeCell ref="B2110:G2110"/>
    <mergeCell ref="B2079:F2079"/>
    <mergeCell ref="B2081:B2084"/>
    <mergeCell ref="B1941:G1941"/>
    <mergeCell ref="B1943:C1943"/>
    <mergeCell ref="B1945:H1945"/>
    <mergeCell ref="B1948:D1948"/>
    <mergeCell ref="B1949:E1949"/>
    <mergeCell ref="B2008:G2008"/>
    <mergeCell ref="B2010:C2010"/>
    <mergeCell ref="B2022:D2022"/>
    <mergeCell ref="B2028:E2028"/>
    <mergeCell ref="B1966:G1966"/>
    <mergeCell ref="B1968:C1968"/>
    <mergeCell ref="B1970:H1970"/>
    <mergeCell ref="B1974:E1974"/>
    <mergeCell ref="B1993:G1993"/>
    <mergeCell ref="B1995:G1995"/>
    <mergeCell ref="B1996:G1996"/>
    <mergeCell ref="B2005:G2005"/>
    <mergeCell ref="B1889:C1889"/>
    <mergeCell ref="B1914:G1914"/>
    <mergeCell ref="B229:D229"/>
    <mergeCell ref="B534:D534"/>
    <mergeCell ref="B567:B569"/>
    <mergeCell ref="B199:D199"/>
    <mergeCell ref="B2115:I2115"/>
    <mergeCell ref="B2048:G2048"/>
    <mergeCell ref="B1120:E1120"/>
    <mergeCell ref="B1121:G1121"/>
    <mergeCell ref="B1128:G1128"/>
    <mergeCell ref="B1130:E1130"/>
    <mergeCell ref="B1131:G1131"/>
    <mergeCell ref="B2050:C2050"/>
    <mergeCell ref="B2052:E2052"/>
    <mergeCell ref="B1188:G1188"/>
    <mergeCell ref="B1193:D1193"/>
    <mergeCell ref="B1524:D1524"/>
    <mergeCell ref="B1528:D1528"/>
    <mergeCell ref="B294:G294"/>
    <mergeCell ref="B1916:C1916"/>
    <mergeCell ref="B1918:H1918"/>
    <mergeCell ref="B1922:D1922"/>
    <mergeCell ref="B1924:E1924"/>
    <mergeCell ref="B2249:D2249"/>
    <mergeCell ref="B2156:F2156"/>
    <mergeCell ref="B2164:E2164"/>
    <mergeCell ref="B2166:F2166"/>
    <mergeCell ref="B2170:E2170"/>
    <mergeCell ref="B2172:H2172"/>
    <mergeCell ref="B2177:G2177"/>
    <mergeCell ref="B2151:G2151"/>
    <mergeCell ref="B173:D173"/>
    <mergeCell ref="B177:G177"/>
    <mergeCell ref="B179:G179"/>
    <mergeCell ref="B225:F226"/>
    <mergeCell ref="B432:C432"/>
    <mergeCell ref="B231:E231"/>
    <mergeCell ref="B247:D247"/>
    <mergeCell ref="E247:G247"/>
    <mergeCell ref="B540:G540"/>
    <mergeCell ref="B549:G549"/>
    <mergeCell ref="B249:G249"/>
    <mergeCell ref="B251:E251"/>
    <mergeCell ref="B254:D254"/>
    <mergeCell ref="B278:G278"/>
    <mergeCell ref="B280:G280"/>
    <mergeCell ref="B281:G281"/>
    <mergeCell ref="B99:D99"/>
    <mergeCell ref="B100:G100"/>
    <mergeCell ref="B104:E104"/>
    <mergeCell ref="B106:G106"/>
    <mergeCell ref="B40:G40"/>
    <mergeCell ref="B28:G28"/>
    <mergeCell ref="B29:G29"/>
    <mergeCell ref="B30:G30"/>
    <mergeCell ref="B22:G22"/>
    <mergeCell ref="B45:G45"/>
    <mergeCell ref="B34:G34"/>
    <mergeCell ref="B35:G35"/>
    <mergeCell ref="B36:G36"/>
    <mergeCell ref="B37:G37"/>
    <mergeCell ref="B38:G38"/>
    <mergeCell ref="B39:G39"/>
    <mergeCell ref="B68:G68"/>
    <mergeCell ref="B24:G24"/>
    <mergeCell ref="B25:G25"/>
    <mergeCell ref="B26:G26"/>
    <mergeCell ref="B27:G27"/>
    <mergeCell ref="B72:G72"/>
    <mergeCell ref="B78:D78"/>
    <mergeCell ref="B94:G94"/>
    <mergeCell ref="B96:G96"/>
    <mergeCell ref="B46:G46"/>
    <mergeCell ref="B47:G47"/>
    <mergeCell ref="B48:G48"/>
    <mergeCell ref="B49:G49"/>
    <mergeCell ref="B50:G50"/>
    <mergeCell ref="B51:G51"/>
    <mergeCell ref="B69:G69"/>
    <mergeCell ref="B70:G70"/>
    <mergeCell ref="B200:F200"/>
    <mergeCell ref="B201:F201"/>
    <mergeCell ref="B221:G221"/>
    <mergeCell ref="B222:G222"/>
    <mergeCell ref="B223:G223"/>
    <mergeCell ref="E1:I1"/>
    <mergeCell ref="E2:I2"/>
    <mergeCell ref="E3:I3"/>
    <mergeCell ref="A4:I4"/>
    <mergeCell ref="A8:I8"/>
    <mergeCell ref="B9:G9"/>
    <mergeCell ref="A10:I10"/>
    <mergeCell ref="B11:G11"/>
    <mergeCell ref="B12:G12"/>
    <mergeCell ref="B13:G13"/>
    <mergeCell ref="B14:G14"/>
    <mergeCell ref="B15:G15"/>
    <mergeCell ref="B16:G16"/>
    <mergeCell ref="B17:G17"/>
    <mergeCell ref="B18:G18"/>
    <mergeCell ref="B19:G19"/>
    <mergeCell ref="B20:G20"/>
    <mergeCell ref="B169:G169"/>
    <mergeCell ref="B23:G23"/>
    <mergeCell ref="B108:G108"/>
    <mergeCell ref="B186:E186"/>
    <mergeCell ref="B190:G190"/>
    <mergeCell ref="B191:G191"/>
    <mergeCell ref="B192:G192"/>
    <mergeCell ref="B193:G193"/>
    <mergeCell ref="B194:G194"/>
    <mergeCell ref="B195:G195"/>
    <mergeCell ref="B196:G196"/>
    <mergeCell ref="B115:E115"/>
    <mergeCell ref="B145:G145"/>
    <mergeCell ref="B147:G147"/>
    <mergeCell ref="B154:E154"/>
    <mergeCell ref="B297:G297"/>
    <mergeCell ref="B327:G327"/>
    <mergeCell ref="B329:G329"/>
    <mergeCell ref="B358:G358"/>
    <mergeCell ref="B360:G360"/>
    <mergeCell ref="B393:G393"/>
    <mergeCell ref="B395:C395"/>
    <mergeCell ref="B397:C397"/>
    <mergeCell ref="B428:G428"/>
    <mergeCell ref="B434:C434"/>
    <mergeCell ref="B472:G472"/>
    <mergeCell ref="B474:G474"/>
    <mergeCell ref="B476:G476"/>
    <mergeCell ref="B478:E478"/>
    <mergeCell ref="B481:D481"/>
    <mergeCell ref="B483:G483"/>
    <mergeCell ref="B486:E486"/>
    <mergeCell ref="B515:G515"/>
    <mergeCell ref="B527:G527"/>
    <mergeCell ref="B529:E529"/>
    <mergeCell ref="B535:G535"/>
    <mergeCell ref="B513:G513"/>
    <mergeCell ref="B750:E750"/>
    <mergeCell ref="B570:D570"/>
    <mergeCell ref="B572:D572"/>
    <mergeCell ref="B604:G604"/>
    <mergeCell ref="B606:E606"/>
    <mergeCell ref="B612:D612"/>
    <mergeCell ref="B616:D616"/>
    <mergeCell ref="B638:G638"/>
    <mergeCell ref="B640:E640"/>
    <mergeCell ref="B651:D651"/>
    <mergeCell ref="B655:D655"/>
    <mergeCell ref="B675:G675"/>
    <mergeCell ref="B559:G559"/>
    <mergeCell ref="B561:G561"/>
    <mergeCell ref="B562:G562"/>
    <mergeCell ref="B563:G563"/>
    <mergeCell ref="B564:G564"/>
    <mergeCell ref="B590:G590"/>
    <mergeCell ref="B592:G592"/>
    <mergeCell ref="B593:G593"/>
    <mergeCell ref="B842:G842"/>
    <mergeCell ref="B596:G596"/>
    <mergeCell ref="B650:D650"/>
    <mergeCell ref="B746:D746"/>
    <mergeCell ref="B860:D860"/>
    <mergeCell ref="B881:G881"/>
    <mergeCell ref="B883:G883"/>
    <mergeCell ref="B884:G884"/>
    <mergeCell ref="B885:G885"/>
    <mergeCell ref="B800:G800"/>
    <mergeCell ref="B806:D806"/>
    <mergeCell ref="B808:E808"/>
    <mergeCell ref="B598:E598"/>
    <mergeCell ref="B886:G886"/>
    <mergeCell ref="B889:G889"/>
    <mergeCell ref="B676:G676"/>
    <mergeCell ref="B677:G677"/>
    <mergeCell ref="B678:G678"/>
    <mergeCell ref="B682:F682"/>
    <mergeCell ref="B683:G683"/>
    <mergeCell ref="B687:E687"/>
    <mergeCell ref="B706:G706"/>
    <mergeCell ref="B708:G708"/>
    <mergeCell ref="B709:G709"/>
    <mergeCell ref="B716:E716"/>
    <mergeCell ref="B735:G735"/>
    <mergeCell ref="B736:G736"/>
    <mergeCell ref="B737:G737"/>
    <mergeCell ref="B738:G738"/>
    <mergeCell ref="B747:F747"/>
    <mergeCell ref="B748:G748"/>
    <mergeCell ref="B770:G770"/>
    <mergeCell ref="B772:G772"/>
    <mergeCell ref="B773:G773"/>
    <mergeCell ref="B780:E780"/>
    <mergeCell ref="B798:G798"/>
    <mergeCell ref="B799:G799"/>
    <mergeCell ref="B890:E890"/>
    <mergeCell ref="B906:G906"/>
    <mergeCell ref="B908:G908"/>
    <mergeCell ref="B917:E917"/>
    <mergeCell ref="B918:E918"/>
    <mergeCell ref="B950:G950"/>
    <mergeCell ref="B952:G952"/>
    <mergeCell ref="B956:G956"/>
    <mergeCell ref="B957:G957"/>
    <mergeCell ref="B1073:G1073"/>
    <mergeCell ref="B1074:G1074"/>
    <mergeCell ref="B1044:G1044"/>
    <mergeCell ref="B965:E965"/>
    <mergeCell ref="B980:G980"/>
    <mergeCell ref="B982:E982"/>
    <mergeCell ref="B990:G990"/>
    <mergeCell ref="B993:D993"/>
    <mergeCell ref="B995:C995"/>
    <mergeCell ref="B1011:G1011"/>
    <mergeCell ref="B1013:E1013"/>
    <mergeCell ref="B1014:G1014"/>
    <mergeCell ref="B1021:G1021"/>
    <mergeCell ref="B1023:C1023"/>
    <mergeCell ref="B1039:G1039"/>
    <mergeCell ref="B1041:G1041"/>
    <mergeCell ref="B1043:G1043"/>
    <mergeCell ref="B1048:F1048"/>
    <mergeCell ref="B1264:G1264"/>
    <mergeCell ref="B1265:G1265"/>
    <mergeCell ref="B1268:C1268"/>
    <mergeCell ref="B1277:E1277"/>
    <mergeCell ref="B1257:G1257"/>
    <mergeCell ref="B1266:E1266"/>
    <mergeCell ref="B1284:G1284"/>
    <mergeCell ref="B1135:D1135"/>
    <mergeCell ref="B1228:G1228"/>
    <mergeCell ref="B1230:G1230"/>
    <mergeCell ref="B1231:G1231"/>
    <mergeCell ref="B1237:E1237"/>
    <mergeCell ref="B1234:D1234"/>
    <mergeCell ref="E1205:G1205"/>
    <mergeCell ref="B1484:D1484"/>
    <mergeCell ref="B1488:D1488"/>
    <mergeCell ref="B1287:G1287"/>
    <mergeCell ref="B1289:G1289"/>
    <mergeCell ref="B1301:E1301"/>
    <mergeCell ref="B1320:G1320"/>
    <mergeCell ref="B1350:E1350"/>
    <mergeCell ref="B1322:G1322"/>
    <mergeCell ref="B1324:G1324"/>
    <mergeCell ref="B1326:E1326"/>
    <mergeCell ref="B1335:C1335"/>
    <mergeCell ref="B1336:G1336"/>
    <mergeCell ref="B1338:C1338"/>
    <mergeCell ref="B1340:E1340"/>
    <mergeCell ref="B1887:G1887"/>
    <mergeCell ref="B1641:G1641"/>
    <mergeCell ref="B1732:C1732"/>
    <mergeCell ref="B1738:C1738"/>
    <mergeCell ref="B1740:G1740"/>
    <mergeCell ref="B1756:G1756"/>
    <mergeCell ref="B1645:G1645"/>
    <mergeCell ref="B1647:G1647"/>
    <mergeCell ref="B1659:G1659"/>
    <mergeCell ref="B1661:G1661"/>
    <mergeCell ref="B1670:G1670"/>
    <mergeCell ref="B1672:G1672"/>
    <mergeCell ref="B1684:G1684"/>
    <mergeCell ref="B1685:G1685"/>
    <mergeCell ref="B1686:G1686"/>
    <mergeCell ref="B1698:G1698"/>
    <mergeCell ref="B1702:D1702"/>
    <mergeCell ref="B1704:D1704"/>
    <mergeCell ref="B1706:F1706"/>
    <mergeCell ref="B1728:G1728"/>
    <mergeCell ref="B1730:G1730"/>
    <mergeCell ref="B1784:E1784"/>
    <mergeCell ref="B1789:G1789"/>
    <mergeCell ref="B1799:G1799"/>
    <mergeCell ref="B1114:G1114"/>
    <mergeCell ref="B1096:D1096"/>
    <mergeCell ref="B1105:E1105"/>
    <mergeCell ref="B1089:G1089"/>
    <mergeCell ref="B1094:F1094"/>
    <mergeCell ref="B1067:G1067"/>
    <mergeCell ref="B1069:G1069"/>
    <mergeCell ref="B1884:G1884"/>
    <mergeCell ref="B1522:G1522"/>
    <mergeCell ref="B1546:G1546"/>
    <mergeCell ref="B1548:C1548"/>
    <mergeCell ref="B1555:C1555"/>
    <mergeCell ref="B1572:G1572"/>
    <mergeCell ref="B1574:C1574"/>
    <mergeCell ref="B1612:G1612"/>
    <mergeCell ref="B1614:C1614"/>
    <mergeCell ref="B1622:E1622"/>
    <mergeCell ref="B1367:G1367"/>
    <mergeCell ref="B1369:C1369"/>
    <mergeCell ref="B1378:D1378"/>
    <mergeCell ref="B1427:G1427"/>
    <mergeCell ref="B1429:C1429"/>
    <mergeCell ref="B1449:E1449"/>
    <mergeCell ref="B1482:G1482"/>
    <mergeCell ref="B1815:G1815"/>
    <mergeCell ref="B1817:G1817"/>
    <mergeCell ref="B1818:G1818"/>
    <mergeCell ref="B1824:E1824"/>
    <mergeCell ref="B1776:G1776"/>
    <mergeCell ref="B1777:G1777"/>
    <mergeCell ref="B41:G41"/>
    <mergeCell ref="B1164:G1164"/>
    <mergeCell ref="B1201:G1201"/>
    <mergeCell ref="B1203:G1203"/>
    <mergeCell ref="B1204:G1204"/>
    <mergeCell ref="B1209:E1209"/>
    <mergeCell ref="B1199:G1199"/>
    <mergeCell ref="B1152:G1152"/>
    <mergeCell ref="B1154:E1154"/>
    <mergeCell ref="B1156:E1156"/>
    <mergeCell ref="B1172:G1172"/>
    <mergeCell ref="B1197:F1197"/>
    <mergeCell ref="B1077:D1077"/>
    <mergeCell ref="B1083:E1083"/>
    <mergeCell ref="B1085:G1085"/>
    <mergeCell ref="B1087:G1087"/>
    <mergeCell ref="B1113:E1113"/>
    <mergeCell ref="B1132:G1132"/>
    <mergeCell ref="B2255:G2255"/>
    <mergeCell ref="B2263:D2263"/>
    <mergeCell ref="B2266:D2266"/>
    <mergeCell ref="B2085:B2088"/>
    <mergeCell ref="B2213:G2213"/>
    <mergeCell ref="B2241:G2241"/>
    <mergeCell ref="B2221:D2221"/>
    <mergeCell ref="B1758:C1758"/>
    <mergeCell ref="B2153:G2153"/>
    <mergeCell ref="B1830:C1830"/>
    <mergeCell ref="B1832:E1832"/>
    <mergeCell ref="B1835:D1835"/>
    <mergeCell ref="B1837:E1837"/>
    <mergeCell ref="B1857:G1857"/>
    <mergeCell ref="B1859:G1859"/>
    <mergeCell ref="B1860:G1860"/>
    <mergeCell ref="B1866:E1866"/>
    <mergeCell ref="B2046:G2046"/>
    <mergeCell ref="B1828:G1828"/>
    <mergeCell ref="B1765:D1765"/>
    <mergeCell ref="B1770:G1770"/>
    <mergeCell ref="B1773:C1773"/>
    <mergeCell ref="B1796:E1796"/>
    <mergeCell ref="B1801:C1801"/>
  </mergeCells>
  <phoneticPr fontId="11" type="noConversion"/>
  <pageMargins left="0.51180555555555496" right="0.51180555555555496" top="0.78749999999999998" bottom="0.78749999999999998" header="0.51180555555555496" footer="0.51180555555555496"/>
  <pageSetup paperSize="9" scale="36" firstPageNumber="0" fitToHeight="0" orientation="portrait" horizontalDpi="300" verticalDpi="300" r:id="rId1"/>
  <rowBreaks count="12" manualBreakCount="12">
    <brk id="247" max="8" man="1"/>
    <brk id="636" max="8" man="1"/>
    <brk id="767" max="8" man="1"/>
    <brk id="1065" max="8" man="1"/>
    <brk id="1238" max="8" man="1"/>
    <brk id="1365" max="8" man="1"/>
    <brk id="1568" max="8" man="1"/>
    <brk id="1711" max="8" man="1"/>
    <brk id="1838" max="8" man="1"/>
    <brk id="1964" max="8" man="1"/>
    <brk id="2075" max="8" man="1"/>
    <brk id="2196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707</TotalTime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33° MEDIÇÃO MEMORIAL</vt:lpstr>
      <vt:lpstr>'33° MEDIÇÃO MEMORIAL'!Area_de_impressao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Jessica Helena Bicudo Batistela</dc:creator>
  <dc:description/>
  <cp:lastModifiedBy>Tamires Santos</cp:lastModifiedBy>
  <cp:revision>14</cp:revision>
  <cp:lastPrinted>2023-04-25T12:51:22Z</cp:lastPrinted>
  <dcterms:created xsi:type="dcterms:W3CDTF">2020-12-29T13:12:15Z</dcterms:created>
  <dcterms:modified xsi:type="dcterms:W3CDTF">2023-10-09T16:07:14Z</dcterms:modified>
  <dc:language>pt-BR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16.0300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